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workbookProtection workbookAlgorithmName="SHA-512" workbookHashValue="xOPKhhYYBnIIC8SKCdgw1pC7jgQX1oHYdX4LBpJWycsIkYJYvF8n7SziC3nFQfSh6i6loFeaqX78q8QAk3tKWg==" workbookSaltValue="rHTJEpXNO+AdwECOM02BnA==" workbookSpinCount="100000" lockStructure="1"/>
  <bookViews>
    <workbookView xWindow="0" yWindow="0" windowWidth="20400" windowHeight="7365" activeTab="1"/>
  </bookViews>
  <sheets>
    <sheet name="ANEXO A- Planilla Nacional" sheetId="2" r:id="rId1"/>
    <sheet name="ANEXO B- Planilla Extranjero" sheetId="6" r:id="rId2"/>
    <sheet name="Completar SOFSE" sheetId="4" state="hidden" r:id="rId3"/>
  </sheets>
  <definedNames>
    <definedName name="_xlnm.Print_Area" localSheetId="1">'ANEXO B- Planilla Extranjero'!$B$1:$L$29</definedName>
  </definedNames>
  <calcPr calcId="152511"/>
</workbook>
</file>

<file path=xl/calcChain.xml><?xml version="1.0" encoding="utf-8"?>
<calcChain xmlns="http://schemas.openxmlformats.org/spreadsheetml/2006/main">
  <c r="K16" i="2" l="1"/>
  <c r="D19" i="2"/>
  <c r="D22" i="6" l="1"/>
  <c r="D7" i="6" l="1"/>
  <c r="D7" i="2" l="1"/>
  <c r="D8" i="6" l="1"/>
  <c r="D8" i="2"/>
  <c r="D21" i="2" l="1"/>
  <c r="D24" i="6"/>
  <c r="D23" i="6"/>
  <c r="C15" i="6"/>
  <c r="D15" i="6" s="1"/>
  <c r="D11" i="6"/>
  <c r="D6" i="6"/>
  <c r="D5" i="6"/>
  <c r="D11" i="2"/>
  <c r="D6" i="2"/>
  <c r="D22" i="2"/>
  <c r="D20" i="2"/>
  <c r="D5" i="2"/>
  <c r="B15" i="2"/>
  <c r="G15" i="2" s="1"/>
  <c r="H15" i="6" l="1"/>
  <c r="D15" i="2"/>
  <c r="C15" i="2"/>
  <c r="J15" i="2" s="1"/>
  <c r="E15" i="2"/>
  <c r="F15" i="2"/>
  <c r="E15" i="6"/>
  <c r="G15" i="6"/>
  <c r="L17" i="6"/>
  <c r="L19" i="6"/>
  <c r="F15" i="6"/>
  <c r="L16" i="6"/>
  <c r="L15" i="6"/>
  <c r="L18" i="6"/>
  <c r="K15" i="2" l="1"/>
  <c r="J16" i="2" l="1"/>
  <c r="K17" i="2" s="1"/>
  <c r="K18" i="2" l="1"/>
  <c r="I20" i="6" l="1"/>
</calcChain>
</file>

<file path=xl/sharedStrings.xml><?xml version="1.0" encoding="utf-8"?>
<sst xmlns="http://schemas.openxmlformats.org/spreadsheetml/2006/main" count="100" uniqueCount="71">
  <si>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</si>
  <si>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</si>
  <si>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</si>
  <si>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</si>
  <si>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</si>
  <si>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</si>
  <si>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</si>
  <si>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</si>
  <si>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</si>
  <si>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</si>
  <si>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</si>
  <si>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</si>
  <si>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</si>
  <si>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</si>
  <si>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</si>
  <si>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</si>
  <si>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</si>
  <si>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</si>
  <si>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</si>
  <si>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</si>
  <si>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</si>
  <si>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</si>
  <si>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</si>
  <si>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</si>
  <si>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</si>
  <si>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</si>
  <si>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</si>
  <si>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</si>
  <si>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</si>
  <si>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</si>
  <si>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</si>
  <si>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</si>
  <si>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</si>
  <si>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</si>
  <si>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</si>
  <si>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</si>
  <si>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</si>
  <si>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</si>
  <si>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</si>
  <si>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</si>
  <si>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</si>
  <si>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</si>
  <si>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</si>
  <si>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</si>
  <si>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</si>
  <si>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</si>
  <si>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</si>
  <si>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</si>
  <si>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</si>
  <si>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</si>
  <si>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</si>
  <si>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</si>
  <si>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</si>
  <si>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Refencia de Fábrica</t>
  </si>
  <si>
    <t>Referencia de Fábrica</t>
  </si>
  <si>
    <t>Renglón</t>
  </si>
  <si>
    <t>Lugar de entrega:</t>
  </si>
  <si>
    <t>ANEXO A - PLANILLA COTIZACIÓN BIENES DE ORIGEN NACIONAL / NACIONALIZADOS</t>
  </si>
  <si>
    <t>ANEXO B - PLANILLA COTIZACIÓN BIENES DE ORIGEN EXTRANJERO</t>
  </si>
  <si>
    <t>Directa por Compulsa Abreviada</t>
  </si>
  <si>
    <t>Según Artículo 117 del R.C.C.</t>
  </si>
  <si>
    <t>Según artículo 7° del PCP</t>
  </si>
  <si>
    <t>C/U</t>
  </si>
  <si>
    <t>EX-2019-94189677- -APN-SG#SOFSE</t>
  </si>
  <si>
    <t>Según artículo 8° del PCP</t>
  </si>
  <si>
    <t>69/2019</t>
  </si>
  <si>
    <t>Provisión de componentes para circuitos de vía para instalaciones de señalamiento</t>
  </si>
  <si>
    <t>Según artículo 32° del PCP</t>
  </si>
  <si>
    <t>Según artículo 33° del PCP</t>
  </si>
  <si>
    <t>NUM77140044490N</t>
  </si>
  <si>
    <t>EMISOR DE CIRCUITO DE VÍA DE AUDIO FRECUENCIA PSO 4000 - SIEMENS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</si>
</sst>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  <numFmt numFmtId="166" formatCode="_-* #,##0_-;\-* #,##0_-;_-* &quot;-&quot;??_-;_-@_-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29">
    <xf numFmtId="0" fontId="0" fillId="0" borderId="0" xfId="0"/>
    <xf numFmtId="0" fontId="7" fillId="6" borderId="0" xfId="0" applyFont="1" applyFill="1" applyBorder="1" applyProtection="1"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/>
      <protection hidden="1"/>
    </xf>
    <xf numFmtId="0" fontId="9" fillId="6" borderId="29" xfId="1" applyFont="1" applyFill="1" applyBorder="1" applyAlignment="1" applyProtection="1">
      <alignment vertical="center" wrapText="1"/>
      <protection locked="0"/>
    </xf>
    <xf numFmtId="0" fontId="7" fillId="6" borderId="14" xfId="0" applyFont="1" applyFill="1" applyBorder="1" applyProtection="1">
      <protection locked="0"/>
    </xf>
    <xf numFmtId="0" fontId="7" fillId="6" borderId="33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5" xfId="0" applyFont="1" applyFill="1" applyBorder="1" applyProtection="1">
      <protection locked="0"/>
    </xf>
    <xf numFmtId="4" fontId="6" fillId="6" borderId="30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8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10" fontId="7" fillId="5" borderId="31" xfId="0" applyNumberFormat="1" applyFont="1" applyFill="1" applyBorder="1" applyProtection="1">
      <protection hidden="1"/>
    </xf>
    <xf numFmtId="0" fontId="7" fillId="5" borderId="27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6" xfId="0" applyNumberFormat="1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28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2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</xf>
    <xf numFmtId="4" fontId="6" fillId="6" borderId="2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48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0" fontId="10" fillId="5" borderId="0" xfId="0" applyFont="1" applyFill="1" applyProtection="1">
      <protection hidden="1"/>
    </xf>
    <xf numFmtId="10" fontId="6" fillId="6" borderId="15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9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6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7" xfId="1" applyFont="1" applyFill="1" applyBorder="1" applyAlignment="1" applyProtection="1">
      <alignment horizontal="center" vertical="center"/>
      <protection hidden="1"/>
    </xf>
    <xf numFmtId="0" fontId="1" fillId="6" borderId="45" xfId="1" applyFont="1" applyFill="1" applyBorder="1" applyAlignment="1" applyProtection="1">
      <alignment horizontal="center" vertical="center"/>
      <protection hidden="1"/>
    </xf>
    <xf numFmtId="0" fontId="13" fillId="6" borderId="29" xfId="1" applyFont="1" applyFill="1" applyBorder="1" applyAlignment="1" applyProtection="1">
      <alignment vertical="center" wrapText="1"/>
    </xf>
    <xf numFmtId="0" fontId="13" fillId="6" borderId="16" xfId="1" applyFont="1" applyFill="1" applyBorder="1" applyAlignment="1" applyProtection="1">
      <alignment horizontal="center" vertical="center" wrapText="1"/>
    </xf>
    <xf numFmtId="4" fontId="6" fillId="8" borderId="15" xfId="0" applyNumberFormat="1" applyFont="1" applyFill="1" applyBorder="1" applyAlignment="1" applyProtection="1">
      <alignment horizontal="right" vertical="center" wrapText="1"/>
    </xf>
    <xf numFmtId="4" fontId="14" fillId="8" borderId="15" xfId="2" applyNumberFormat="1" applyFont="1" applyFill="1" applyBorder="1" applyAlignment="1" applyProtection="1">
      <alignment horizontal="right" vertical="center"/>
    </xf>
    <xf numFmtId="4" fontId="6" fillId="8" borderId="22" xfId="0" applyNumberFormat="1" applyFont="1" applyFill="1" applyBorder="1" applyAlignment="1" applyProtection="1">
      <alignment horizontal="right" vertical="center" wrapText="1"/>
    </xf>
    <xf numFmtId="4" fontId="14" fillId="8" borderId="22" xfId="2" applyNumberFormat="1" applyFont="1" applyFill="1" applyBorder="1" applyAlignment="1" applyProtection="1">
      <alignment horizontal="right" vertical="center"/>
    </xf>
    <xf numFmtId="0" fontId="3" fillId="6" borderId="43" xfId="1" applyFont="1" applyFill="1" applyBorder="1" applyAlignment="1" applyProtection="1">
      <alignment horizontal="center" vertical="center"/>
    </xf>
    <xf numFmtId="0" fontId="3" fillId="6" borderId="44" xfId="1" applyFont="1" applyFill="1" applyBorder="1" applyAlignment="1" applyProtection="1">
      <alignment horizontal="center" vertical="center"/>
    </xf>
    <xf numFmtId="0" fontId="3" fillId="6" borderId="39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1" fillId="6" borderId="18" xfId="1" applyFont="1" applyFill="1" applyBorder="1" applyAlignment="1" applyProtection="1">
      <alignment horizontal="left" vertical="center" wrapText="1"/>
      <protection hidden="1"/>
    </xf>
    <xf numFmtId="49" fontId="6" fillId="6" borderId="22" xfId="0" applyNumberFormat="1" applyFont="1" applyFill="1" applyBorder="1" applyAlignment="1" applyProtection="1">
      <alignment horizontal="center" vertical="center" wrapText="1"/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0" fontId="3" fillId="6" borderId="17" xfId="1" applyFont="1" applyFill="1" applyBorder="1" applyAlignment="1" applyProtection="1">
      <alignment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7" xfId="4" applyFont="1" applyFill="1" applyBorder="1" applyAlignment="1" applyProtection="1">
      <alignment vertical="center"/>
    </xf>
    <xf numFmtId="4" fontId="2" fillId="3" borderId="17" xfId="2" applyNumberFormat="1" applyFont="1" applyFill="1" applyBorder="1" applyAlignment="1" applyProtection="1">
      <alignment vertical="center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17" xfId="2" applyNumberFormat="1" applyFont="1" applyFill="1" applyBorder="1" applyAlignment="1" applyProtection="1">
      <alignment horizontal="right" vertical="center"/>
    </xf>
    <xf numFmtId="43" fontId="7" fillId="7" borderId="0" xfId="4" applyFont="1" applyFill="1" applyProtection="1">
      <protection hidden="1"/>
    </xf>
    <xf numFmtId="43" fontId="7" fillId="5" borderId="0" xfId="4" applyFont="1" applyFill="1" applyProtection="1">
      <protection hidden="1"/>
    </xf>
    <xf numFmtId="43" fontId="7" fillId="5" borderId="0" xfId="4" applyFont="1" applyFill="1" applyBorder="1" applyProtection="1">
      <protection hidden="1"/>
    </xf>
    <xf numFmtId="43" fontId="7" fillId="5" borderId="0" xfId="4" applyFont="1" applyFill="1" applyBorder="1" applyAlignment="1" applyProtection="1">
      <alignment horizontal="left"/>
      <protection hidden="1"/>
    </xf>
    <xf numFmtId="43" fontId="10" fillId="5" borderId="0" xfId="4" applyFont="1" applyFill="1" applyProtection="1">
      <protection hidden="1"/>
    </xf>
    <xf numFmtId="14" fontId="7" fillId="5" borderId="0" xfId="4" applyNumberFormat="1" applyFont="1" applyFill="1" applyBorder="1" applyAlignment="1" applyProtection="1">
      <alignment horizontal="right"/>
      <protection hidden="1"/>
    </xf>
    <xf numFmtId="0" fontId="12" fillId="6" borderId="0" xfId="1" applyFont="1" applyFill="1" applyBorder="1" applyAlignment="1" applyProtection="1">
      <alignment vertical="center"/>
      <protection hidden="1"/>
    </xf>
    <xf numFmtId="0" fontId="12" fillId="6" borderId="18" xfId="1" applyFont="1" applyFill="1" applyBorder="1" applyAlignment="1" applyProtection="1">
      <alignment vertical="center"/>
      <protection hidden="1"/>
    </xf>
    <xf numFmtId="0" fontId="6" fillId="6" borderId="15" xfId="0" applyFont="1" applyFill="1" applyBorder="1" applyAlignment="1" applyProtection="1">
      <alignment horizontal="center" vertical="center" wrapText="1"/>
      <protection hidden="1"/>
    </xf>
    <xf numFmtId="0" fontId="1" fillId="2" borderId="22" xfId="1" applyFont="1" applyFill="1" applyBorder="1" applyAlignment="1" applyProtection="1">
      <alignment horizontal="justify" vertical="center"/>
      <protection hidden="1"/>
    </xf>
    <xf numFmtId="43" fontId="6" fillId="6" borderId="22" xfId="4" applyFont="1" applyFill="1" applyBorder="1" applyAlignment="1" applyProtection="1">
      <alignment horizontal="justify" vertical="center"/>
      <protection hidden="1"/>
    </xf>
    <xf numFmtId="0" fontId="1" fillId="6" borderId="22" xfId="1" applyFont="1" applyFill="1" applyBorder="1" applyAlignment="1" applyProtection="1">
      <alignment horizontal="justify" vertical="center" wrapText="1"/>
      <protection hidden="1"/>
    </xf>
    <xf numFmtId="0" fontId="15" fillId="0" borderId="22" xfId="0" applyFont="1" applyBorder="1" applyAlignment="1">
      <alignment horizontal="justify" vertical="center" wrapText="1"/>
    </xf>
    <xf numFmtId="0" fontId="1" fillId="6" borderId="7" xfId="1" applyFont="1" applyFill="1" applyBorder="1" applyAlignment="1" applyProtection="1">
      <alignment horizontal="center" vertical="center" wrapText="1"/>
      <protection hidden="1"/>
    </xf>
    <xf numFmtId="166" fontId="6" fillId="6" borderId="15" xfId="4" applyNumberFormat="1" applyFont="1" applyFill="1" applyBorder="1" applyAlignment="1" applyProtection="1">
      <alignment horizontal="center" vertical="center" wrapText="1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21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9" xfId="1" applyFont="1" applyFill="1" applyBorder="1" applyAlignment="1" applyProtection="1">
      <alignment horizontal="center" vertical="center"/>
      <protection hidden="1"/>
    </xf>
    <xf numFmtId="0" fontId="3" fillId="6" borderId="37" xfId="1" applyFont="1" applyFill="1" applyBorder="1" applyAlignment="1" applyProtection="1">
      <alignment horizontal="center" vertical="center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19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21" xfId="1" applyFont="1" applyFill="1" applyBorder="1" applyAlignment="1" applyProtection="1">
      <alignment horizontal="right" vertical="center"/>
      <protection hidden="1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8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3" fillId="6" borderId="23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164" fontId="1" fillId="5" borderId="36" xfId="0" applyNumberFormat="1" applyFont="1" applyFill="1" applyBorder="1" applyAlignment="1" applyProtection="1">
      <alignment horizontal="center" vertical="center"/>
      <protection locked="0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41" xfId="0" applyNumberFormat="1" applyFont="1" applyFill="1" applyBorder="1" applyAlignment="1" applyProtection="1">
      <alignment horizontal="center" vertical="center"/>
      <protection locked="0"/>
    </xf>
    <xf numFmtId="43" fontId="1" fillId="5" borderId="4" xfId="1" applyNumberFormat="1" applyFont="1" applyFill="1" applyBorder="1" applyAlignment="1" applyProtection="1">
      <alignment horizontal="left" vertical="center"/>
      <protection hidden="1"/>
    </xf>
    <xf numFmtId="0" fontId="12" fillId="6" borderId="36" xfId="1" applyFont="1" applyFill="1" applyBorder="1" applyAlignment="1" applyProtection="1">
      <alignment horizontal="center" vertical="justify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41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2" fillId="6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8" xfId="0" applyFont="1" applyFill="1" applyBorder="1" applyAlignment="1" applyProtection="1">
      <alignment horizontal="left" vertical="center" wrapText="1"/>
      <protection hidden="1"/>
    </xf>
    <xf numFmtId="43" fontId="12" fillId="6" borderId="0" xfId="1" applyNumberFormat="1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8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7" xfId="1" applyFont="1" applyFill="1" applyBorder="1" applyAlignment="1" applyProtection="1">
      <alignment horizontal="center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12" fillId="6" borderId="36" xfId="1" applyFont="1" applyFill="1" applyBorder="1" applyAlignment="1" applyProtection="1">
      <alignment horizontal="center" vertical="center"/>
      <protection locked="0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41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8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40" xfId="1" applyFont="1" applyFill="1" applyBorder="1" applyAlignment="1" applyProtection="1">
      <alignment horizontal="center" vertical="center" wrapText="1"/>
      <protection locked="0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7" xfId="1" applyFont="1" applyFill="1" applyBorder="1" applyAlignment="1" applyProtection="1">
      <alignment horizontal="center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50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" fillId="6" borderId="36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41" xfId="1" applyFont="1" applyFill="1" applyBorder="1" applyAlignment="1" applyProtection="1">
      <alignment horizontal="center" vertical="center"/>
      <protection locked="0"/>
    </xf>
    <xf numFmtId="0" fontId="1" fillId="6" borderId="36" xfId="1" applyFont="1" applyFill="1" applyBorder="1" applyAlignment="1" applyProtection="1">
      <alignment horizontal="center" vertical="justify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41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8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40" xfId="1" applyFont="1" applyFill="1" applyBorder="1" applyAlignment="1" applyProtection="1">
      <alignment horizontal="center" vertical="center" wrapText="1"/>
      <protection locked="0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8" xfId="1" applyFont="1" applyFill="1" applyBorder="1" applyAlignment="1" applyProtection="1">
      <alignment horizontal="left" vertical="center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1" xfId="2" applyNumberFormat="1" applyFont="1" applyFill="1" applyBorder="1" applyAlignment="1" applyProtection="1">
      <alignment horizontal="right" vertical="center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21" xfId="1" applyNumberFormat="1" applyFont="1" applyFill="1" applyBorder="1" applyAlignment="1" applyProtection="1">
      <alignment horizontal="center" vertical="center"/>
      <protection hidden="1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6" fillId="6" borderId="44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6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" fillId="6" borderId="46" xfId="1" applyFont="1" applyFill="1" applyBorder="1" applyAlignment="1" applyProtection="1">
      <alignment horizontal="center" vertical="center"/>
      <protection hidden="1"/>
    </xf>
    <xf numFmtId="0" fontId="1" fillId="6" borderId="42" xfId="1" applyFont="1" applyFill="1" applyBorder="1" applyAlignment="1" applyProtection="1">
      <alignment horizontal="center" vertical="center"/>
      <protection hidden="1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3" xfId="1" applyFont="1" applyFill="1" applyBorder="1" applyAlignment="1" applyProtection="1">
      <alignment horizontal="left" vertical="center"/>
      <protection hidden="1"/>
    </xf>
    <xf numFmtId="43" fontId="12" fillId="6" borderId="0" xfId="1" applyNumberFormat="1" applyFont="1" applyFill="1" applyBorder="1" applyAlignment="1" applyProtection="1">
      <alignment horizontal="left" vertical="center"/>
      <protection hidden="1"/>
    </xf>
    <xf numFmtId="0" fontId="3" fillId="6" borderId="30" xfId="1" applyFont="1" applyFill="1" applyBorder="1" applyAlignment="1" applyProtection="1">
      <alignment horizontal="center" vertical="center"/>
      <protection hidden="1"/>
    </xf>
    <xf numFmtId="0" fontId="3" fillId="6" borderId="50" xfId="1" applyFont="1" applyFill="1" applyBorder="1" applyAlignment="1" applyProtection="1">
      <alignment horizontal="center" vertical="center"/>
      <protection hidden="1"/>
    </xf>
    <xf numFmtId="49" fontId="6" fillId="6" borderId="37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8" xfId="0" applyNumberFormat="1" applyFont="1" applyFill="1" applyBorder="1" applyAlignment="1" applyProtection="1">
      <alignment horizontal="center" vertical="center" wrapText="1"/>
      <protection hidden="1"/>
    </xf>
    <xf numFmtId="0" fontId="6" fillId="6" borderId="51" xfId="0" applyFont="1" applyFill="1" applyBorder="1" applyAlignment="1" applyProtection="1">
      <alignment horizontal="center" vertical="center" wrapText="1"/>
      <protection hidden="1"/>
    </xf>
    <xf numFmtId="0" fontId="6" fillId="6" borderId="52" xfId="0" applyFont="1" applyFill="1" applyBorder="1" applyAlignment="1" applyProtection="1">
      <alignment horizontal="center" vertical="center" wrapText="1"/>
      <protection hidden="1"/>
    </xf>
    <xf numFmtId="0" fontId="6" fillId="6" borderId="53" xfId="0" applyFont="1" applyFill="1" applyBorder="1" applyAlignment="1" applyProtection="1">
      <alignment horizontal="center" vertical="center" wrapText="1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1" fillId="6" borderId="21" xfId="1" applyFont="1" applyFill="1" applyBorder="1" applyAlignment="1" applyProtection="1">
      <alignment horizontal="center" vertical="center"/>
      <protection locked="0"/>
    </xf>
    <xf numFmtId="43" fontId="1" fillId="6" borderId="4" xfId="1" applyNumberFormat="1" applyFont="1" applyFill="1" applyBorder="1" applyAlignment="1" applyProtection="1">
      <alignment horizontal="left" vertical="center"/>
      <protection hidden="1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43" fontId="3" fillId="6" borderId="22" xfId="4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1"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357188</xdr:colOff>
      <xdr:row>22</xdr:row>
      <xdr:rowOff>9804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1032" y="6582054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24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6"/>
  <sheetViews>
    <sheetView topLeftCell="A7" zoomScale="80" zoomScaleNormal="80" workbookViewId="0">
      <selection activeCell="K18" sqref="K18"/>
    </sheetView>
  </sheetViews>
  <sheetFormatPr baseColWidth="10" defaultRowHeight="12.75"/>
  <cols>
    <col min="1" max="1" width="7.140625" style="1" customWidth="1"/>
    <col min="2" max="2" width="12.140625" style="1" customWidth="1"/>
    <col min="3" max="3" width="14.85546875" style="1" customWidth="1"/>
    <col min="4" max="4" width="11.140625" style="1" customWidth="1"/>
    <col min="5" max="5" width="18.5703125" style="1" customWidth="1"/>
    <col min="6" max="6" width="43.5703125" style="1" customWidth="1"/>
    <col min="7" max="7" width="13.42578125" style="1" hidden="1" customWidth="1"/>
    <col min="8" max="8" width="17.85546875" style="1" customWidth="1"/>
    <col min="9" max="9" width="12.85546875" style="1" customWidth="1"/>
    <col min="10" max="10" width="3" style="1" hidden="1" customWidth="1"/>
    <col min="11" max="11" width="21.7109375" style="1" customWidth="1"/>
    <col min="12" max="16384" width="11.42578125" style="1"/>
  </cols>
  <sheetData>
    <row r="1" spans="2:11" ht="13.5" thickBot="1"/>
    <row r="2" spans="2:11" ht="15" customHeight="1">
      <c r="B2" s="118" t="s">
        <v>57</v>
      </c>
      <c r="C2" s="119"/>
      <c r="D2" s="119"/>
      <c r="E2" s="119"/>
      <c r="F2" s="119"/>
      <c r="G2" s="119"/>
      <c r="H2" s="119"/>
      <c r="I2" s="119"/>
      <c r="J2" s="119"/>
      <c r="K2" s="120"/>
    </row>
    <row r="3" spans="2:11" ht="15" customHeight="1">
      <c r="B3" s="121"/>
      <c r="C3" s="122"/>
      <c r="D3" s="122"/>
      <c r="E3" s="122"/>
      <c r="F3" s="122"/>
      <c r="G3" s="122"/>
      <c r="H3" s="122"/>
      <c r="I3" s="122"/>
      <c r="J3" s="122"/>
      <c r="K3" s="123"/>
    </row>
    <row r="4" spans="2:11" ht="15" customHeight="1" thickBot="1">
      <c r="B4" s="124"/>
      <c r="C4" s="125"/>
      <c r="D4" s="125"/>
      <c r="E4" s="125"/>
      <c r="F4" s="125"/>
      <c r="G4" s="125"/>
      <c r="H4" s="125"/>
      <c r="I4" s="125"/>
      <c r="J4" s="125"/>
      <c r="K4" s="126"/>
    </row>
    <row r="5" spans="2:11" ht="18.75" customHeight="1" thickBot="1">
      <c r="B5" s="127" t="s">
        <v>9</v>
      </c>
      <c r="C5" s="128"/>
      <c r="D5" s="144" t="str">
        <f>+'Completar SOFSE'!B5</f>
        <v>69/2019</v>
      </c>
      <c r="E5" s="144"/>
      <c r="F5" s="144"/>
      <c r="G5" s="145"/>
      <c r="H5" s="151" t="s">
        <v>12</v>
      </c>
      <c r="I5" s="152"/>
      <c r="J5" s="152"/>
      <c r="K5" s="153"/>
    </row>
    <row r="6" spans="2:11" ht="30" customHeight="1">
      <c r="B6" s="127" t="s">
        <v>26</v>
      </c>
      <c r="C6" s="128"/>
      <c r="D6" s="146" t="str">
        <f>+'Completar SOFSE'!B6</f>
        <v>Directa por Compulsa Abreviada</v>
      </c>
      <c r="E6" s="146"/>
      <c r="F6" s="146"/>
      <c r="G6" s="147"/>
      <c r="H6" s="154" t="s">
        <v>8</v>
      </c>
      <c r="I6" s="159"/>
      <c r="J6" s="160"/>
      <c r="K6" s="161"/>
    </row>
    <row r="7" spans="2:11" ht="33.75" customHeight="1">
      <c r="B7" s="3" t="s">
        <v>22</v>
      </c>
      <c r="C7" s="4"/>
      <c r="D7" s="148" t="str">
        <f>+'Completar SOFSE'!B7</f>
        <v>EX-2019-94189677- -APN-SG#SOFSE</v>
      </c>
      <c r="E7" s="149"/>
      <c r="F7" s="149"/>
      <c r="G7" s="150"/>
      <c r="H7" s="155"/>
      <c r="I7" s="162"/>
      <c r="J7" s="163"/>
      <c r="K7" s="164"/>
    </row>
    <row r="8" spans="2:11" ht="21.75" customHeight="1">
      <c r="B8" s="131" t="s">
        <v>10</v>
      </c>
      <c r="C8" s="132"/>
      <c r="D8" s="149" t="str">
        <f>+'Completar SOFSE'!B8</f>
        <v>Provisión de componentes para circuitos de vía para instalaciones de señalamiento</v>
      </c>
      <c r="E8" s="149"/>
      <c r="F8" s="149"/>
      <c r="G8" s="150"/>
      <c r="H8" s="5" t="s">
        <v>28</v>
      </c>
      <c r="I8" s="156"/>
      <c r="J8" s="157"/>
      <c r="K8" s="158"/>
    </row>
    <row r="9" spans="2:11" ht="16.5" customHeight="1">
      <c r="B9" s="131"/>
      <c r="C9" s="132"/>
      <c r="D9" s="149"/>
      <c r="E9" s="149"/>
      <c r="F9" s="149"/>
      <c r="G9" s="150"/>
      <c r="H9" s="6" t="s">
        <v>1</v>
      </c>
      <c r="I9" s="156"/>
      <c r="J9" s="157"/>
      <c r="K9" s="158"/>
    </row>
    <row r="10" spans="2:11" ht="16.5" customHeight="1">
      <c r="B10" s="131"/>
      <c r="C10" s="132"/>
      <c r="D10" s="149"/>
      <c r="E10" s="149"/>
      <c r="F10" s="149"/>
      <c r="G10" s="150"/>
      <c r="H10" s="6" t="s">
        <v>2</v>
      </c>
      <c r="I10" s="141"/>
      <c r="J10" s="142"/>
      <c r="K10" s="143"/>
    </row>
    <row r="11" spans="2:11" ht="15">
      <c r="B11" s="10" t="s">
        <v>18</v>
      </c>
      <c r="C11" s="11"/>
      <c r="D11" s="70" t="str">
        <f>+'Completar SOFSE'!B11</f>
        <v>Total</v>
      </c>
      <c r="E11" s="11"/>
      <c r="F11" s="4"/>
      <c r="G11" s="4"/>
      <c r="H11" s="7" t="s">
        <v>5</v>
      </c>
      <c r="I11" s="137"/>
      <c r="J11" s="138"/>
      <c r="K11" s="139"/>
    </row>
    <row r="12" spans="2:11" ht="13.5" thickBot="1">
      <c r="B12" s="12"/>
      <c r="C12" s="13"/>
      <c r="D12" s="13"/>
      <c r="E12" s="14"/>
      <c r="F12" s="13"/>
      <c r="G12" s="13"/>
      <c r="H12" s="8"/>
      <c r="I12" s="15"/>
      <c r="J12" s="15"/>
      <c r="K12" s="9"/>
    </row>
    <row r="13" spans="2:11" ht="15" customHeight="1">
      <c r="B13" s="129" t="s">
        <v>55</v>
      </c>
      <c r="C13" s="133" t="s">
        <v>11</v>
      </c>
      <c r="D13" s="133" t="s">
        <v>3</v>
      </c>
      <c r="E13" s="135" t="s">
        <v>4</v>
      </c>
      <c r="F13" s="108" t="s">
        <v>31</v>
      </c>
      <c r="G13" s="108" t="s">
        <v>54</v>
      </c>
      <c r="H13" s="106" t="s">
        <v>32</v>
      </c>
      <c r="I13" s="106" t="s">
        <v>33</v>
      </c>
      <c r="J13" s="104" t="s">
        <v>34</v>
      </c>
      <c r="K13" s="106" t="s">
        <v>35</v>
      </c>
    </row>
    <row r="14" spans="2:11" ht="15.75" customHeight="1" thickBot="1">
      <c r="B14" s="130"/>
      <c r="C14" s="134"/>
      <c r="D14" s="134"/>
      <c r="E14" s="136"/>
      <c r="F14" s="109"/>
      <c r="G14" s="109"/>
      <c r="H14" s="107"/>
      <c r="I14" s="107"/>
      <c r="J14" s="105"/>
      <c r="K14" s="107"/>
    </row>
    <row r="15" spans="2:11" ht="39" customHeight="1">
      <c r="B15" s="100">
        <f>+'Completar SOFSE'!A21</f>
        <v>1</v>
      </c>
      <c r="C15" s="101">
        <f>VLOOKUP(B15,'Completar SOFSE'!$A$19:$E$442,2,0)</f>
        <v>18</v>
      </c>
      <c r="D15" s="95" t="str">
        <f>VLOOKUP(B15,'Completar SOFSE'!$A$19:$E$442,3,0)</f>
        <v>C/U</v>
      </c>
      <c r="E15" s="95" t="str">
        <f>VLOOKUP(B15,'Completar SOFSE'!$A$19:$E$442,4,0)</f>
        <v>NUM77140044490N</v>
      </c>
      <c r="F15" s="95" t="str">
        <f>VLOOKUP(B15,'Completar SOFSE'!$A$19:$E$442,5,0)</f>
        <v>EMISOR DE CIRCUITO DE VÍA DE AUDIO FRECUENCIA PSO 4000 - SIEMENS</v>
      </c>
      <c r="G15" s="69">
        <f>VLOOKUP(B15,'Completar SOFSE'!$A$19:$F$442,6,0)</f>
        <v>0</v>
      </c>
      <c r="H15" s="2"/>
      <c r="I15" s="44"/>
      <c r="J15" s="39">
        <f>+(C15*H15)*I15</f>
        <v>0</v>
      </c>
      <c r="K15" s="16">
        <f>+C15*H15</f>
        <v>0</v>
      </c>
    </row>
    <row r="16" spans="2:11" ht="19.5" customHeight="1" thickBot="1">
      <c r="B16" s="110" t="s">
        <v>19</v>
      </c>
      <c r="C16" s="111"/>
      <c r="D16" s="111"/>
      <c r="E16" s="111"/>
      <c r="F16" s="112"/>
      <c r="G16" s="72"/>
      <c r="H16" s="73"/>
      <c r="I16" s="73"/>
      <c r="J16" s="74">
        <f>SUM(J15:J15)</f>
        <v>0</v>
      </c>
      <c r="K16" s="86">
        <f>SUM(K15:K15)</f>
        <v>0</v>
      </c>
    </row>
    <row r="17" spans="2:11" ht="16.5" customHeight="1" thickBot="1">
      <c r="B17" s="113" t="s">
        <v>20</v>
      </c>
      <c r="C17" s="114"/>
      <c r="D17" s="114"/>
      <c r="E17" s="114"/>
      <c r="F17" s="115"/>
      <c r="G17" s="72"/>
      <c r="H17" s="73"/>
      <c r="I17" s="73"/>
      <c r="J17" s="74"/>
      <c r="K17" s="75">
        <f>+J16</f>
        <v>0</v>
      </c>
    </row>
    <row r="18" spans="2:11" ht="18.75" thickBot="1">
      <c r="B18" s="113" t="s">
        <v>0</v>
      </c>
      <c r="C18" s="114"/>
      <c r="D18" s="114"/>
      <c r="E18" s="114"/>
      <c r="F18" s="115"/>
      <c r="G18" s="72"/>
      <c r="H18" s="73"/>
      <c r="I18" s="73"/>
      <c r="J18" s="74"/>
      <c r="K18" s="76">
        <f>+K16+K17</f>
        <v>0</v>
      </c>
    </row>
    <row r="19" spans="2:11" ht="19.5" customHeight="1" thickBot="1">
      <c r="B19" s="116" t="s">
        <v>21</v>
      </c>
      <c r="C19" s="117"/>
      <c r="D19" s="140" t="str">
        <f>+'Completar SOFSE'!B12</f>
        <v>Según artículo 32° del PCP</v>
      </c>
      <c r="E19" s="102"/>
      <c r="F19" s="102"/>
      <c r="G19" s="102"/>
      <c r="H19" s="102"/>
      <c r="I19" s="102"/>
      <c r="J19" s="102"/>
      <c r="K19" s="103"/>
    </row>
    <row r="20" spans="2:11" ht="18" customHeight="1" thickBot="1">
      <c r="B20" s="116" t="s">
        <v>6</v>
      </c>
      <c r="C20" s="117"/>
      <c r="D20" s="102" t="str">
        <f>+'Completar SOFSE'!B13</f>
        <v>Según artículo 7° del PCP</v>
      </c>
      <c r="E20" s="102"/>
      <c r="F20" s="102"/>
      <c r="G20" s="102"/>
      <c r="H20" s="102"/>
      <c r="I20" s="102"/>
      <c r="J20" s="102"/>
      <c r="K20" s="103"/>
    </row>
    <row r="21" spans="2:11" ht="18" customHeight="1" thickBot="1">
      <c r="B21" s="116" t="s">
        <v>56</v>
      </c>
      <c r="C21" s="117"/>
      <c r="D21" s="102" t="str">
        <f>+'Completar SOFSE'!B14</f>
        <v>Según artículo 8° del PCP</v>
      </c>
      <c r="E21" s="102"/>
      <c r="F21" s="102"/>
      <c r="G21" s="102"/>
      <c r="H21" s="102"/>
      <c r="I21" s="102"/>
      <c r="J21" s="102"/>
      <c r="K21" s="103"/>
    </row>
    <row r="22" spans="2:11" ht="24" customHeight="1" thickBot="1">
      <c r="B22" s="116" t="s">
        <v>7</v>
      </c>
      <c r="C22" s="117"/>
      <c r="D22" s="102" t="str">
        <f>+'Completar SOFSE'!B15</f>
        <v>Según Artículo 117 del R.C.C.</v>
      </c>
      <c r="E22" s="102"/>
      <c r="F22" s="102"/>
      <c r="G22" s="102"/>
      <c r="H22" s="102"/>
      <c r="I22" s="102"/>
      <c r="J22" s="102"/>
      <c r="K22" s="103"/>
    </row>
    <row r="23" spans="2:11">
      <c r="B23" s="17"/>
      <c r="C23" s="18"/>
      <c r="D23" s="18"/>
      <c r="E23" s="18"/>
      <c r="F23" s="19"/>
      <c r="G23" s="19"/>
      <c r="H23" s="19"/>
      <c r="I23" s="19"/>
      <c r="J23" s="19"/>
      <c r="K23" s="20"/>
    </row>
    <row r="24" spans="2:11">
      <c r="B24" s="17"/>
      <c r="C24" s="18"/>
      <c r="D24" s="18"/>
      <c r="E24" s="18"/>
      <c r="F24" s="19"/>
      <c r="G24" s="19"/>
      <c r="H24" s="19"/>
      <c r="I24" s="19"/>
      <c r="J24" s="19"/>
      <c r="K24" s="20"/>
    </row>
    <row r="25" spans="2:11">
      <c r="B25" s="17"/>
      <c r="C25" s="18"/>
      <c r="D25" s="18"/>
      <c r="E25" s="18"/>
      <c r="F25" s="19"/>
      <c r="G25" s="19"/>
      <c r="H25" s="19"/>
      <c r="I25" s="19"/>
      <c r="J25" s="19"/>
      <c r="K25" s="20"/>
    </row>
    <row r="26" spans="2:11" ht="13.5" thickBot="1">
      <c r="B26" s="21"/>
      <c r="C26" s="22"/>
      <c r="D26" s="22"/>
      <c r="E26" s="22"/>
      <c r="F26" s="23"/>
      <c r="G26" s="23"/>
      <c r="H26" s="23"/>
      <c r="I26" s="23"/>
      <c r="J26" s="23"/>
      <c r="K26" s="24"/>
    </row>
  </sheetData>
  <sheetProtection algorithmName="SHA-512" hashValue="nuZdoV9zqIxcwoZpv98O3lSFtGrBvCnksAUGweOWXD6hgXRpOp/eEBBC/cEKUMtexionGy/l/VuJP/D+0J6jqQ==" saltValue="qb+BLbKeGbhpW4ZY9j79yg==" spinCount="100000" sheet="1" objects="1" scenarios="1"/>
  <mergeCells count="36">
    <mergeCell ref="B6:C6"/>
    <mergeCell ref="H6:H7"/>
    <mergeCell ref="I8:K8"/>
    <mergeCell ref="I9:K9"/>
    <mergeCell ref="I6:K7"/>
    <mergeCell ref="I10:K10"/>
    <mergeCell ref="D5:G5"/>
    <mergeCell ref="D6:G6"/>
    <mergeCell ref="D7:G7"/>
    <mergeCell ref="D8:G10"/>
    <mergeCell ref="H5:K5"/>
    <mergeCell ref="B2:K4"/>
    <mergeCell ref="B22:C22"/>
    <mergeCell ref="B19:C19"/>
    <mergeCell ref="B20:C20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19:K19"/>
    <mergeCell ref="D20:K20"/>
    <mergeCell ref="D22:K22"/>
    <mergeCell ref="J13:J14"/>
    <mergeCell ref="K13:K14"/>
    <mergeCell ref="G13:G14"/>
    <mergeCell ref="B16:F16"/>
    <mergeCell ref="B17:F17"/>
    <mergeCell ref="B18:F18"/>
    <mergeCell ref="B21:C21"/>
    <mergeCell ref="D21:K21"/>
  </mergeCells>
  <dataValidations count="4">
    <dataValidation allowBlank="1" showInputMessage="1" showErrorMessage="1" promptTitle="Completar por el oferente" prompt="Completar por el oferente" sqref="J15"/>
    <dataValidation allowBlank="1" showErrorMessage="1" promptTitle="Completar por el oferente" prompt="Completar por el oferente" sqref="K15"/>
    <dataValidation allowBlank="1" showInputMessage="1" showErrorMessage="1" promptTitle="Completar por el Oferente" prompt=" " sqref="H15"/>
    <dataValidation operator="equal" allowBlank="1" showInputMessage="1" showErrorMessage="1" promptTitle="Completar por el Oferente" prompt=" " sqref="I6 I8:K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ompletar por el oferente" prompt=" ">
          <x14:formula1>
            <xm:f>'Completar SOFSE'!$L$5:$L$7</xm:f>
          </x14:formula1>
          <xm:sqref>I15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9"/>
  <sheetViews>
    <sheetView tabSelected="1" zoomScale="85" zoomScaleNormal="85" workbookViewId="0">
      <selection activeCell="I20" sqref="I20:L20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11.5703125" style="1" customWidth="1"/>
    <col min="4" max="4" width="17.5703125" style="1" customWidth="1"/>
    <col min="5" max="5" width="7.85546875" style="1" bestFit="1" customWidth="1"/>
    <col min="6" max="6" width="22.7109375" style="1" bestFit="1" customWidth="1"/>
    <col min="7" max="7" width="36" style="1" customWidth="1"/>
    <col min="8" max="8" width="36" style="1" hidden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37"/>
      <c r="C1" s="37"/>
      <c r="D1" s="37"/>
      <c r="E1" s="37"/>
      <c r="F1" s="37"/>
      <c r="G1" s="38"/>
      <c r="H1" s="38"/>
      <c r="I1" s="38"/>
      <c r="J1" s="38"/>
      <c r="K1" s="38"/>
      <c r="L1" s="38"/>
    </row>
    <row r="2" spans="2:12" ht="13.5" thickBot="1">
      <c r="B2" s="37"/>
      <c r="C2" s="37"/>
      <c r="D2" s="37"/>
      <c r="E2" s="37"/>
      <c r="F2" s="37"/>
      <c r="G2" s="38"/>
      <c r="H2" s="38"/>
      <c r="I2" s="38"/>
      <c r="J2" s="38"/>
      <c r="K2" s="38"/>
      <c r="L2" s="38"/>
    </row>
    <row r="3" spans="2:12" ht="23.25" customHeight="1">
      <c r="B3" s="118" t="s">
        <v>58</v>
      </c>
      <c r="C3" s="119"/>
      <c r="D3" s="119"/>
      <c r="E3" s="119"/>
      <c r="F3" s="119"/>
      <c r="G3" s="119"/>
      <c r="H3" s="119"/>
      <c r="I3" s="119"/>
      <c r="J3" s="119"/>
      <c r="K3" s="119"/>
      <c r="L3" s="120"/>
    </row>
    <row r="4" spans="2:12" ht="13.5" thickBot="1">
      <c r="B4" s="124"/>
      <c r="C4" s="125"/>
      <c r="D4" s="125"/>
      <c r="E4" s="125"/>
      <c r="F4" s="125"/>
      <c r="G4" s="125"/>
      <c r="H4" s="125"/>
      <c r="I4" s="125"/>
      <c r="J4" s="125"/>
      <c r="K4" s="125"/>
      <c r="L4" s="126"/>
    </row>
    <row r="5" spans="2:12" ht="15" thickBot="1">
      <c r="B5" s="165" t="s">
        <v>9</v>
      </c>
      <c r="C5" s="166"/>
      <c r="D5" s="209" t="str">
        <f>+'Completar SOFSE'!B5</f>
        <v>69/2019</v>
      </c>
      <c r="E5" s="209"/>
      <c r="F5" s="209"/>
      <c r="G5" s="209"/>
      <c r="H5" s="210"/>
      <c r="I5" s="169" t="s">
        <v>12</v>
      </c>
      <c r="J5" s="170"/>
      <c r="K5" s="170"/>
      <c r="L5" s="171"/>
    </row>
    <row r="6" spans="2:12" ht="14.25">
      <c r="B6" s="165" t="s">
        <v>26</v>
      </c>
      <c r="C6" s="166"/>
      <c r="D6" s="188" t="str">
        <f>+'Completar SOFSE'!B6</f>
        <v>Directa por Compulsa Abreviada</v>
      </c>
      <c r="E6" s="188"/>
      <c r="F6" s="188"/>
      <c r="G6" s="188"/>
      <c r="H6" s="189"/>
      <c r="I6" s="174" t="s">
        <v>8</v>
      </c>
      <c r="J6" s="182"/>
      <c r="K6" s="183"/>
      <c r="L6" s="184"/>
    </row>
    <row r="7" spans="2:12" ht="20.25" customHeight="1">
      <c r="B7" s="45" t="s">
        <v>51</v>
      </c>
      <c r="C7" s="81"/>
      <c r="D7" s="211" t="str">
        <f>+'Completar SOFSE'!B7</f>
        <v>EX-2019-94189677- -APN-SG#SOFSE</v>
      </c>
      <c r="E7" s="188"/>
      <c r="F7" s="188"/>
      <c r="G7" s="188"/>
      <c r="H7" s="189"/>
      <c r="I7" s="175"/>
      <c r="J7" s="185"/>
      <c r="K7" s="186"/>
      <c r="L7" s="187"/>
    </row>
    <row r="8" spans="2:12" ht="25.5" customHeight="1">
      <c r="B8" s="167" t="s">
        <v>10</v>
      </c>
      <c r="C8" s="168"/>
      <c r="D8" s="188" t="str">
        <f>+'Completar SOFSE'!B8</f>
        <v>Provisión de componentes para circuitos de vía para instalaciones de señalamiento</v>
      </c>
      <c r="E8" s="188"/>
      <c r="F8" s="188"/>
      <c r="G8" s="188"/>
      <c r="H8" s="189"/>
      <c r="I8" s="46" t="s">
        <v>52</v>
      </c>
      <c r="J8" s="176"/>
      <c r="K8" s="177"/>
      <c r="L8" s="178"/>
    </row>
    <row r="9" spans="2:12" ht="12.75" customHeight="1">
      <c r="B9" s="167"/>
      <c r="C9" s="168"/>
      <c r="D9" s="188"/>
      <c r="E9" s="188"/>
      <c r="F9" s="188"/>
      <c r="G9" s="188"/>
      <c r="H9" s="189"/>
      <c r="I9" s="47" t="s">
        <v>1</v>
      </c>
      <c r="J9" s="176"/>
      <c r="K9" s="177"/>
      <c r="L9" s="178"/>
    </row>
    <row r="10" spans="2:12" ht="18" customHeight="1">
      <c r="B10" s="167"/>
      <c r="C10" s="168"/>
      <c r="D10" s="93"/>
      <c r="E10" s="93"/>
      <c r="F10" s="93"/>
      <c r="G10" s="93"/>
      <c r="H10" s="94"/>
      <c r="I10" s="47" t="s">
        <v>2</v>
      </c>
      <c r="J10" s="179"/>
      <c r="K10" s="180"/>
      <c r="L10" s="181"/>
    </row>
    <row r="11" spans="2:12" ht="15" customHeight="1">
      <c r="B11" s="48" t="s">
        <v>18</v>
      </c>
      <c r="C11" s="54"/>
      <c r="D11" s="149" t="str">
        <f>+'Completar SOFSE'!B11</f>
        <v>Total</v>
      </c>
      <c r="E11" s="149"/>
      <c r="F11" s="149"/>
      <c r="G11" s="149"/>
      <c r="H11" s="68"/>
      <c r="I11" s="58" t="s">
        <v>5</v>
      </c>
      <c r="J11" s="137"/>
      <c r="K11" s="138"/>
      <c r="L11" s="139"/>
    </row>
    <row r="12" spans="2:12" ht="15.75" customHeight="1" thickBot="1">
      <c r="B12" s="55"/>
      <c r="C12" s="54"/>
      <c r="D12" s="54"/>
      <c r="E12" s="54"/>
      <c r="F12" s="54"/>
      <c r="G12" s="54"/>
      <c r="H12" s="71"/>
      <c r="I12" s="59"/>
      <c r="J12" s="172"/>
      <c r="K12" s="172"/>
      <c r="L12" s="173"/>
    </row>
    <row r="13" spans="2:12" ht="13.5" thickBot="1">
      <c r="B13" s="203" t="s">
        <v>49</v>
      </c>
      <c r="C13" s="205" t="s">
        <v>55</v>
      </c>
      <c r="D13" s="205" t="s">
        <v>11</v>
      </c>
      <c r="E13" s="205" t="s">
        <v>3</v>
      </c>
      <c r="F13" s="205" t="s">
        <v>4</v>
      </c>
      <c r="G13" s="212" t="s">
        <v>31</v>
      </c>
      <c r="H13" s="212" t="s">
        <v>54</v>
      </c>
      <c r="I13" s="197" t="s">
        <v>36</v>
      </c>
      <c r="J13" s="198"/>
      <c r="K13" s="198"/>
      <c r="L13" s="199"/>
    </row>
    <row r="14" spans="2:12" ht="13.5" thickBot="1">
      <c r="B14" s="204"/>
      <c r="C14" s="134"/>
      <c r="D14" s="134"/>
      <c r="E14" s="134"/>
      <c r="F14" s="134"/>
      <c r="G14" s="213"/>
      <c r="H14" s="213"/>
      <c r="I14" s="64" t="s">
        <v>37</v>
      </c>
      <c r="J14" s="65" t="s">
        <v>38</v>
      </c>
      <c r="K14" s="66" t="s">
        <v>39</v>
      </c>
      <c r="L14" s="67" t="s">
        <v>19</v>
      </c>
    </row>
    <row r="15" spans="2:12" ht="15" customHeight="1">
      <c r="B15" s="56" t="s">
        <v>40</v>
      </c>
      <c r="C15" s="206">
        <f>+'Completar SOFSE'!A21</f>
        <v>1</v>
      </c>
      <c r="D15" s="200">
        <f>VLOOKUP(C15,'Completar SOFSE'!$A$19:$E$442,2,0)</f>
        <v>18</v>
      </c>
      <c r="E15" s="200" t="str">
        <f>VLOOKUP(C15,'Completar SOFSE'!$A$19:$E$442,3,0)</f>
        <v>C/U</v>
      </c>
      <c r="F15" s="200" t="str">
        <f>VLOOKUP(C15,'Completar SOFSE'!$A$19:$E$442,4,0)</f>
        <v>NUM77140044490N</v>
      </c>
      <c r="G15" s="217" t="str">
        <f>VLOOKUP(C15,'Completar SOFSE'!$A$19:$E$442,5,0)</f>
        <v>EMISOR DE CIRCUITO DE VÍA DE AUDIO FRECUENCIA PSO 4000 - SIEMENS</v>
      </c>
      <c r="H15" s="214">
        <f>VLOOKUP(C15,'Completar SOFSE'!$A$19:$F$442,6,0)</f>
        <v>0</v>
      </c>
      <c r="I15" s="49"/>
      <c r="J15" s="60"/>
      <c r="K15" s="61"/>
      <c r="L15" s="16">
        <f>I15*$D$15+J15*$D$15+K15*$D$15</f>
        <v>0</v>
      </c>
    </row>
    <row r="16" spans="2:12" ht="15" customHeight="1">
      <c r="B16" s="57" t="s">
        <v>41</v>
      </c>
      <c r="C16" s="207"/>
      <c r="D16" s="201"/>
      <c r="E16" s="201"/>
      <c r="F16" s="201"/>
      <c r="G16" s="218"/>
      <c r="H16" s="215"/>
      <c r="I16" s="50"/>
      <c r="J16" s="62"/>
      <c r="K16" s="63"/>
      <c r="L16" s="41">
        <f t="shared" ref="L16:L19" si="0">I16*$D$15+J16*$D$15+K16*$D$15</f>
        <v>0</v>
      </c>
    </row>
    <row r="17" spans="2:12" ht="15" customHeight="1">
      <c r="B17" s="57" t="s">
        <v>42</v>
      </c>
      <c r="C17" s="207"/>
      <c r="D17" s="201"/>
      <c r="E17" s="201"/>
      <c r="F17" s="201"/>
      <c r="G17" s="218"/>
      <c r="H17" s="215"/>
      <c r="I17" s="50"/>
      <c r="J17" s="62"/>
      <c r="K17" s="63"/>
      <c r="L17" s="41">
        <f t="shared" si="0"/>
        <v>0</v>
      </c>
    </row>
    <row r="18" spans="2:12" ht="15" customHeight="1">
      <c r="B18" s="57" t="s">
        <v>43</v>
      </c>
      <c r="C18" s="207"/>
      <c r="D18" s="201"/>
      <c r="E18" s="201"/>
      <c r="F18" s="201"/>
      <c r="G18" s="218"/>
      <c r="H18" s="215"/>
      <c r="I18" s="50"/>
      <c r="J18" s="40"/>
      <c r="K18" s="63"/>
      <c r="L18" s="41">
        <f t="shared" si="0"/>
        <v>0</v>
      </c>
    </row>
    <row r="19" spans="2:12" ht="15.75" customHeight="1" thickBot="1">
      <c r="B19" s="57" t="s">
        <v>44</v>
      </c>
      <c r="C19" s="208"/>
      <c r="D19" s="202"/>
      <c r="E19" s="202"/>
      <c r="F19" s="202"/>
      <c r="G19" s="219"/>
      <c r="H19" s="216"/>
      <c r="I19" s="51"/>
      <c r="J19" s="42"/>
      <c r="K19" s="52"/>
      <c r="L19" s="41">
        <f t="shared" si="0"/>
        <v>0</v>
      </c>
    </row>
    <row r="20" spans="2:12" ht="24" customHeight="1" thickBot="1">
      <c r="B20" s="190" t="s">
        <v>29</v>
      </c>
      <c r="C20" s="191"/>
      <c r="D20" s="191"/>
      <c r="E20" s="191"/>
      <c r="F20" s="191"/>
      <c r="G20" s="191"/>
      <c r="H20" s="53"/>
      <c r="I20" s="192">
        <f>SUM(L15:L19)</f>
        <v>0</v>
      </c>
      <c r="J20" s="193"/>
      <c r="K20" s="193"/>
      <c r="L20" s="194"/>
    </row>
    <row r="21" spans="2:12" ht="18.75" customHeight="1" thickBot="1">
      <c r="B21" s="220" t="s">
        <v>45</v>
      </c>
      <c r="C21" s="221"/>
      <c r="D21" s="221"/>
      <c r="E21" s="222"/>
      <c r="F21" s="222"/>
      <c r="G21" s="222"/>
      <c r="H21" s="222"/>
      <c r="I21" s="222"/>
      <c r="J21" s="222"/>
      <c r="K21" s="222"/>
      <c r="L21" s="223"/>
    </row>
    <row r="22" spans="2:12" ht="18.75" customHeight="1" thickBot="1">
      <c r="B22" s="220" t="s">
        <v>46</v>
      </c>
      <c r="C22" s="221"/>
      <c r="D22" s="224" t="str">
        <f>+'Completar SOFSE'!D12</f>
        <v>Según artículo 33° del PCP</v>
      </c>
      <c r="E22" s="225"/>
      <c r="F22" s="225"/>
      <c r="G22" s="225"/>
      <c r="H22" s="78"/>
      <c r="I22" s="195"/>
      <c r="J22" s="195"/>
      <c r="K22" s="195"/>
      <c r="L22" s="196"/>
    </row>
    <row r="23" spans="2:12" ht="18.75" customHeight="1" thickBot="1">
      <c r="B23" s="220" t="s">
        <v>47</v>
      </c>
      <c r="C23" s="221"/>
      <c r="D23" s="225" t="str">
        <f>+'Completar SOFSE'!B13</f>
        <v>Según artículo 7° del PCP</v>
      </c>
      <c r="E23" s="225"/>
      <c r="F23" s="225"/>
      <c r="G23" s="225"/>
      <c r="H23" s="78"/>
      <c r="I23" s="195"/>
      <c r="J23" s="195"/>
      <c r="K23" s="195"/>
      <c r="L23" s="196"/>
    </row>
    <row r="24" spans="2:12" ht="18.75" customHeight="1" thickBot="1">
      <c r="B24" s="220" t="s">
        <v>48</v>
      </c>
      <c r="C24" s="221"/>
      <c r="D24" s="225" t="str">
        <f>+'Completar SOFSE'!B15</f>
        <v>Según Artículo 117 del R.C.C.</v>
      </c>
      <c r="E24" s="225"/>
      <c r="F24" s="225"/>
      <c r="G24" s="225"/>
      <c r="H24" s="78"/>
      <c r="I24" s="226"/>
      <c r="J24" s="226"/>
      <c r="K24" s="226"/>
      <c r="L24" s="196"/>
    </row>
    <row r="25" spans="2:12">
      <c r="B25" s="82"/>
      <c r="C25" s="83"/>
      <c r="D25" s="83"/>
      <c r="E25" s="83"/>
      <c r="F25" s="83"/>
      <c r="G25" s="84"/>
      <c r="H25" s="84"/>
      <c r="I25" s="84"/>
      <c r="J25" s="84"/>
      <c r="K25" s="84"/>
      <c r="L25" s="85"/>
    </row>
    <row r="26" spans="2:12">
      <c r="B26" s="17"/>
      <c r="C26" s="18"/>
      <c r="D26" s="18"/>
      <c r="E26" s="18"/>
      <c r="F26" s="18"/>
      <c r="G26" s="19"/>
      <c r="H26" s="19"/>
      <c r="I26" s="19"/>
      <c r="J26" s="19"/>
      <c r="K26" s="19"/>
      <c r="L26" s="20"/>
    </row>
    <row r="27" spans="2:12">
      <c r="B27" s="17"/>
      <c r="C27" s="18"/>
      <c r="D27" s="18"/>
      <c r="E27" s="18"/>
      <c r="F27" s="18"/>
      <c r="G27" s="19"/>
      <c r="H27" s="19"/>
      <c r="I27" s="19"/>
      <c r="J27" s="19"/>
      <c r="K27" s="19"/>
      <c r="L27" s="20"/>
    </row>
    <row r="28" spans="2:12">
      <c r="B28" s="17"/>
      <c r="C28" s="18"/>
      <c r="D28" s="18"/>
      <c r="E28" s="18"/>
      <c r="F28" s="18"/>
      <c r="G28" s="19"/>
      <c r="H28" s="19"/>
      <c r="I28" s="19"/>
      <c r="J28" s="19"/>
      <c r="K28" s="19"/>
      <c r="L28" s="20"/>
    </row>
    <row r="29" spans="2:12" ht="13.5" thickBot="1">
      <c r="B29" s="21"/>
      <c r="C29" s="22"/>
      <c r="D29" s="22"/>
      <c r="E29" s="22"/>
      <c r="F29" s="22"/>
      <c r="G29" s="23"/>
      <c r="H29" s="23"/>
      <c r="I29" s="23"/>
      <c r="J29" s="23"/>
      <c r="K29" s="23"/>
      <c r="L29" s="24"/>
    </row>
  </sheetData>
  <sheetProtection algorithmName="SHA-512" hashValue="HDqrMGKowG35rr/MPhxGjWKGy5n1IT0Ei9Ai7vqjoP4Xvwgkqi/LKwNEMxptYoTJoFGZFcK3kTKBPj/8RzUn+g==" saltValue="x0uzCjRFgyu9qy+j79hpXQ==" spinCount="100000" sheet="1" objects="1" scenarios="1"/>
  <mergeCells count="44">
    <mergeCell ref="B21:D21"/>
    <mergeCell ref="E21:L21"/>
    <mergeCell ref="B22:C22"/>
    <mergeCell ref="B23:C23"/>
    <mergeCell ref="B24:C24"/>
    <mergeCell ref="D22:G22"/>
    <mergeCell ref="D23:G23"/>
    <mergeCell ref="D24:G24"/>
    <mergeCell ref="I23:L23"/>
    <mergeCell ref="I24:L24"/>
    <mergeCell ref="G13:G14"/>
    <mergeCell ref="H13:H14"/>
    <mergeCell ref="H15:H19"/>
    <mergeCell ref="F15:F19"/>
    <mergeCell ref="G15:G19"/>
    <mergeCell ref="B3:L4"/>
    <mergeCell ref="B20:G20"/>
    <mergeCell ref="I20:L20"/>
    <mergeCell ref="I22:L22"/>
    <mergeCell ref="I13:L13"/>
    <mergeCell ref="E15:E19"/>
    <mergeCell ref="D15:D19"/>
    <mergeCell ref="B13:B14"/>
    <mergeCell ref="C13:C14"/>
    <mergeCell ref="D13:D14"/>
    <mergeCell ref="E13:E14"/>
    <mergeCell ref="F13:F14"/>
    <mergeCell ref="C15:C19"/>
    <mergeCell ref="D5:H5"/>
    <mergeCell ref="D6:H6"/>
    <mergeCell ref="D7:H7"/>
    <mergeCell ref="B5:C5"/>
    <mergeCell ref="B6:C6"/>
    <mergeCell ref="B8:C10"/>
    <mergeCell ref="I5:L5"/>
    <mergeCell ref="J12:L12"/>
    <mergeCell ref="I6:I7"/>
    <mergeCell ref="J8:L8"/>
    <mergeCell ref="J9:L9"/>
    <mergeCell ref="J10:L10"/>
    <mergeCell ref="J11:L11"/>
    <mergeCell ref="J6:L7"/>
    <mergeCell ref="D8:H9"/>
    <mergeCell ref="D11:G11"/>
  </mergeCells>
  <conditionalFormatting sqref="K15:K19">
    <cfRule type="cellIs" dxfId="0" priority="55" stopIfTrue="1" operator="equal">
      <formula>#REF!</formula>
    </cfRule>
  </conditionalFormatting>
  <dataValidations count="2">
    <dataValidation allowBlank="1" showInputMessage="1" showErrorMessage="1" promptTitle="Completar por el Oferente" prompt=" " sqref="J18 J19:K19 E21 I15:I19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5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1"/>
  <sheetViews>
    <sheetView zoomScaleNormal="100" workbookViewId="0">
      <selection activeCell="B12" sqref="B12"/>
    </sheetView>
  </sheetViews>
  <sheetFormatPr baseColWidth="10" defaultRowHeight="12.75"/>
  <cols>
    <col min="1" max="1" width="24" style="25" customWidth="1"/>
    <col min="2" max="2" width="19.7109375" style="88" customWidth="1"/>
    <col min="3" max="3" width="11.42578125" style="25"/>
    <col min="4" max="4" width="20.140625" style="25" customWidth="1"/>
    <col min="5" max="5" width="22.140625" style="25" bestFit="1" customWidth="1"/>
    <col min="6" max="6" width="19.42578125" style="25" bestFit="1" customWidth="1"/>
    <col min="7" max="7" width="11.42578125" style="25"/>
    <col min="8" max="12" width="11.42578125" style="25" hidden="1" customWidth="1"/>
    <col min="13" max="13" width="0" style="25" hidden="1" customWidth="1"/>
    <col min="14" max="16384" width="11.42578125" style="25"/>
  </cols>
  <sheetData>
    <row r="3" spans="1:12" ht="15.75">
      <c r="A3" s="77" t="s">
        <v>23</v>
      </c>
      <c r="B3" s="87"/>
    </row>
    <row r="4" spans="1:12">
      <c r="A4" s="26"/>
    </row>
    <row r="5" spans="1:12">
      <c r="A5" s="43" t="s">
        <v>9</v>
      </c>
      <c r="B5" s="92" t="s">
        <v>65</v>
      </c>
      <c r="H5" s="27" t="s">
        <v>13</v>
      </c>
      <c r="I5" s="28" t="s">
        <v>14</v>
      </c>
      <c r="J5" s="28"/>
      <c r="K5" s="27" t="s">
        <v>20</v>
      </c>
      <c r="L5" s="29">
        <v>0.105</v>
      </c>
    </row>
    <row r="6" spans="1:12">
      <c r="A6" s="43" t="s">
        <v>26</v>
      </c>
      <c r="B6" s="88" t="s">
        <v>59</v>
      </c>
      <c r="H6" s="30"/>
      <c r="I6" s="31" t="s">
        <v>15</v>
      </c>
      <c r="J6" s="31"/>
      <c r="K6" s="30"/>
      <c r="L6" s="32">
        <v>0.21</v>
      </c>
    </row>
    <row r="7" spans="1:12">
      <c r="A7" s="43" t="s">
        <v>27</v>
      </c>
      <c r="B7" s="88" t="s">
        <v>63</v>
      </c>
      <c r="H7" s="30"/>
      <c r="I7" s="31" t="s">
        <v>16</v>
      </c>
      <c r="J7" s="31"/>
      <c r="K7" s="30"/>
      <c r="L7" s="32">
        <v>0.27</v>
      </c>
    </row>
    <row r="8" spans="1:12">
      <c r="A8" s="43" t="s">
        <v>10</v>
      </c>
      <c r="B8" s="88" t="s">
        <v>66</v>
      </c>
      <c r="H8" s="30"/>
      <c r="I8" s="31" t="s">
        <v>17</v>
      </c>
      <c r="J8" s="31"/>
      <c r="K8" s="30"/>
      <c r="L8" s="33"/>
    </row>
    <row r="9" spans="1:12">
      <c r="A9" s="43"/>
      <c r="H9" s="34"/>
      <c r="I9" s="35"/>
      <c r="J9" s="36"/>
      <c r="K9" s="34"/>
      <c r="L9" s="36"/>
    </row>
    <row r="10" spans="1:12">
      <c r="A10" s="79" t="s">
        <v>24</v>
      </c>
      <c r="H10" s="31"/>
      <c r="I10" s="31"/>
      <c r="J10" s="31"/>
    </row>
    <row r="11" spans="1:12">
      <c r="A11" s="43" t="s">
        <v>30</v>
      </c>
      <c r="B11" s="88" t="s">
        <v>29</v>
      </c>
      <c r="H11" s="31"/>
      <c r="I11" s="31"/>
      <c r="J11" s="31"/>
    </row>
    <row r="12" spans="1:12">
      <c r="A12" s="80" t="s">
        <v>21</v>
      </c>
      <c r="B12" s="89" t="s">
        <v>67</v>
      </c>
      <c r="D12" s="89" t="s">
        <v>68</v>
      </c>
      <c r="G12" s="31"/>
      <c r="H12" s="31"/>
      <c r="I12" s="31"/>
      <c r="J12" s="31"/>
      <c r="K12" s="31"/>
    </row>
    <row r="13" spans="1:12">
      <c r="A13" s="80" t="s">
        <v>6</v>
      </c>
      <c r="B13" s="90" t="s">
        <v>61</v>
      </c>
      <c r="G13" s="31"/>
      <c r="H13" s="31"/>
      <c r="I13" s="31"/>
      <c r="J13" s="31"/>
      <c r="K13" s="31"/>
    </row>
    <row r="14" spans="1:12">
      <c r="A14" s="80" t="s">
        <v>56</v>
      </c>
      <c r="B14" s="90" t="s">
        <v>64</v>
      </c>
      <c r="G14" s="31"/>
      <c r="H14" s="31"/>
      <c r="I14" s="31"/>
      <c r="J14" s="31"/>
      <c r="K14" s="31"/>
    </row>
    <row r="15" spans="1:12">
      <c r="A15" s="80" t="s">
        <v>7</v>
      </c>
      <c r="B15" s="90" t="s">
        <v>60</v>
      </c>
      <c r="G15" s="31"/>
      <c r="H15" s="31"/>
      <c r="I15" s="31"/>
      <c r="J15" s="31"/>
      <c r="K15" s="31"/>
    </row>
    <row r="16" spans="1:12">
      <c r="G16" s="31"/>
      <c r="H16" s="31"/>
      <c r="I16" s="31"/>
      <c r="J16" s="31"/>
      <c r="K16" s="31"/>
    </row>
    <row r="17" spans="1:6" ht="15.75">
      <c r="A17" s="77" t="s">
        <v>50</v>
      </c>
      <c r="B17" s="91"/>
    </row>
    <row r="19" spans="1:6">
      <c r="A19" s="227" t="s">
        <v>25</v>
      </c>
      <c r="B19" s="228" t="s">
        <v>11</v>
      </c>
      <c r="C19" s="227" t="s">
        <v>3</v>
      </c>
      <c r="D19" s="227" t="s">
        <v>4</v>
      </c>
      <c r="E19" s="227" t="s">
        <v>31</v>
      </c>
      <c r="F19" s="227" t="s">
        <v>53</v>
      </c>
    </row>
    <row r="20" spans="1:6">
      <c r="A20" s="227"/>
      <c r="B20" s="228"/>
      <c r="C20" s="227"/>
      <c r="D20" s="227"/>
      <c r="E20" s="227"/>
      <c r="F20" s="227"/>
    </row>
    <row r="21" spans="1:6" ht="57">
      <c r="A21" s="96">
        <v>1</v>
      </c>
      <c r="B21" s="97">
        <v>18</v>
      </c>
      <c r="C21" s="98" t="s">
        <v>62</v>
      </c>
      <c r="D21" s="99" t="s">
        <v>69</v>
      </c>
      <c r="E21" s="99" t="s">
        <v>70</v>
      </c>
      <c r="F21" s="99"/>
    </row>
  </sheetData>
  <sheetProtection algorithmName="SHA-512" hashValue="LtEEd5U001EjlTC2esg8cTYG42u0xQQoANnKKUz6cZ5rSnw0NRZpQqiMcoF/fxUOOopZVjbMvAoXv5gLfOTcJg==" saltValue="ygcOMMX1jom6bAHInooY9g==" spinCount="100000" sheet="1" objects="1" scenarios="1"/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A- Planilla Nacional</vt:lpstr>
      <vt:lpstr>ANEXO B- Planilla Extranjero</vt:lpstr>
      <vt:lpstr>Completar SOFSE</vt:lpstr>
      <vt:lpstr>'ANEXO B- Planilla Extranjero'!Área_de_impresión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2020-01-24T19:01:48Z</dcterms:modified>
</cp:coreProperties>
</file>