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90" windowHeight="7755" firstSheet="1" activeTab="1"/>
  </bookViews>
  <sheets>
    <sheet name="Planilla Nacional - ANEXO A" sheetId="2" state="hidden" r:id="rId1"/>
    <sheet name="Planilla Extranjero - ANEXO A" sheetId="6" r:id="rId2"/>
    <sheet name="Completar SOFSE" sheetId="4" state="hidden" r:id="rId3"/>
  </sheets>
  <definedNames>
    <definedName name="_xlnm.Print_Area" localSheetId="1">'Planilla Extranjero - ANEXO A'!#REF!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6" l="1"/>
  <c r="L44" i="6" l="1"/>
  <c r="L39" i="6"/>
  <c r="L34" i="6"/>
  <c r="L29" i="6"/>
  <c r="L24" i="6"/>
  <c r="L19" i="6"/>
  <c r="H15" i="6" l="1"/>
  <c r="G15" i="2"/>
  <c r="G16" i="2" l="1"/>
  <c r="G17" i="2"/>
  <c r="G18" i="2"/>
  <c r="G19" i="2"/>
  <c r="G20" i="2"/>
  <c r="G21" i="2"/>
  <c r="F16" i="2"/>
  <c r="F17" i="2"/>
  <c r="F18" i="2"/>
  <c r="F19" i="2"/>
  <c r="F20" i="2"/>
  <c r="F21" i="2"/>
  <c r="F15" i="2"/>
  <c r="E16" i="2"/>
  <c r="E17" i="2"/>
  <c r="E18" i="2"/>
  <c r="E19" i="2"/>
  <c r="E20" i="2"/>
  <c r="E21" i="2"/>
  <c r="E15" i="2"/>
  <c r="C16" i="2"/>
  <c r="C17" i="2"/>
  <c r="C18" i="2"/>
  <c r="C19" i="2"/>
  <c r="C20" i="2"/>
  <c r="C21" i="2"/>
  <c r="C15" i="2"/>
  <c r="B16" i="2"/>
  <c r="B17" i="2"/>
  <c r="B18" i="2"/>
  <c r="B19" i="2"/>
  <c r="B20" i="2"/>
  <c r="B21" i="2"/>
  <c r="B15" i="2"/>
  <c r="D26" i="2" l="1"/>
  <c r="E30" i="6" l="1"/>
  <c r="D35" i="6"/>
  <c r="C15" i="6"/>
  <c r="G15" i="6" s="1"/>
  <c r="D20" i="6"/>
  <c r="E20" i="6"/>
  <c r="F20" i="6"/>
  <c r="G20" i="6"/>
  <c r="E25" i="6"/>
  <c r="D25" i="6"/>
  <c r="F25" i="6"/>
  <c r="G25" i="6"/>
  <c r="G30" i="6"/>
  <c r="G35" i="6"/>
  <c r="E40" i="6"/>
  <c r="G40" i="6"/>
  <c r="F45" i="6"/>
  <c r="D45" i="6"/>
  <c r="E45" i="6"/>
  <c r="G45" i="6"/>
  <c r="D25" i="2"/>
  <c r="D8" i="2"/>
  <c r="D7" i="2"/>
  <c r="L22" i="6" l="1"/>
  <c r="L21" i="6"/>
  <c r="L20" i="6"/>
  <c r="L23" i="6"/>
  <c r="L47" i="6"/>
  <c r="L46" i="6"/>
  <c r="L45" i="6"/>
  <c r="L48" i="6"/>
  <c r="L49" i="6"/>
  <c r="L28" i="6"/>
  <c r="L27" i="6"/>
  <c r="L26" i="6"/>
  <c r="L25" i="6"/>
  <c r="L36" i="6"/>
  <c r="L35" i="6"/>
  <c r="L38" i="6"/>
  <c r="L37" i="6"/>
  <c r="D15" i="6"/>
  <c r="F35" i="6"/>
  <c r="E35" i="6"/>
  <c r="D40" i="6"/>
  <c r="D30" i="6"/>
  <c r="F15" i="6"/>
  <c r="E15" i="6"/>
  <c r="F40" i="6"/>
  <c r="F30" i="6"/>
  <c r="D16" i="2"/>
  <c r="D17" i="2"/>
  <c r="D18" i="2"/>
  <c r="D19" i="2"/>
  <c r="D20" i="2"/>
  <c r="D21" i="2"/>
  <c r="D15" i="2"/>
  <c r="J16" i="2"/>
  <c r="K17" i="2"/>
  <c r="J18" i="2"/>
  <c r="K19" i="2"/>
  <c r="J20" i="2"/>
  <c r="K21" i="2"/>
  <c r="J15" i="2"/>
  <c r="K15" i="2" l="1"/>
  <c r="J19" i="2"/>
  <c r="J17" i="2"/>
  <c r="K20" i="2"/>
  <c r="K18" i="2"/>
  <c r="K16" i="2"/>
  <c r="J21" i="2"/>
  <c r="L42" i="6"/>
  <c r="L41" i="6"/>
  <c r="L40" i="6"/>
  <c r="L43" i="6"/>
  <c r="L30" i="6"/>
  <c r="L33" i="6"/>
  <c r="L32" i="6"/>
  <c r="L31" i="6"/>
  <c r="L18" i="6"/>
  <c r="L15" i="6"/>
  <c r="I50" i="6" s="1"/>
  <c r="L16" i="6"/>
  <c r="L17" i="6"/>
  <c r="D53" i="6"/>
  <c r="D54" i="6"/>
  <c r="D8" i="6"/>
  <c r="D7" i="6"/>
  <c r="D6" i="2"/>
  <c r="D28" i="2"/>
  <c r="D27" i="2"/>
  <c r="D5" i="2"/>
  <c r="J22" i="2" l="1"/>
  <c r="K23" i="2" s="1"/>
  <c r="K22" i="2"/>
  <c r="K24" i="2" l="1"/>
</calcChain>
</file>

<file path=xl/sharedStrings.xml><?xml version="1.0" encoding="utf-8"?>
<sst xmlns="http://schemas.openxmlformats.org/spreadsheetml/2006/main" count="159" uniqueCount="95">
  <si>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</si>
  <si>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</si>
  <si>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</si>
  <si>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</si>
  <si>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</si>
  <si>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</si>
  <si>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</si>
  <si>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</si>
  <si>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</si>
  <si>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</si>
  <si>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</si>
  <si>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</si>
  <si>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</si>
  <si>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</si>
  <si>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</si>
  <si>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</si>
  <si>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</si>
  <si>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</si>
  <si>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</si>
  <si>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</si>
  <si>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</si>
  <si>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</si>
  <si>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</si>
  <si>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</si>
  <si>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</si>
  <si>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</si>
  <si>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</si>
  <si>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</si>
  <si>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</si>
  <si>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</si>
  <si>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</si>
  <si>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</si>
  <si>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</si>
  <si>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</si>
  <si>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</si>
  <si>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</si>
  <si>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</si>
  <si>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</si>
  <si>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</si>
  <si>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</si>
  <si>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</si>
  <si>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</si>
  <si>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</si>
  <si>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</si>
  <si>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</si>
  <si>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</si>
  <si>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</si>
  <si>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</si>
  <si>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</si>
  <si>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Renglón</t>
  </si>
  <si>
    <t>Según Artículo 117 del R.C.C.</t>
  </si>
  <si>
    <t>Código NUM</t>
  </si>
  <si>
    <t>ANEXO A - PLANILLA COTIZACIÓN BIENES DE ORIGEN NACIONAL / NACIONALIZADOS</t>
  </si>
  <si>
    <t>Inconterms</t>
  </si>
  <si>
    <t>C/U</t>
  </si>
  <si>
    <t xml:space="preserve">Descripción </t>
  </si>
  <si>
    <t>Según Artículo 34 del PCP</t>
  </si>
  <si>
    <t>Flete Unitario</t>
  </si>
  <si>
    <t>Seguro Unitario</t>
  </si>
  <si>
    <t>Lugar de entrega:</t>
  </si>
  <si>
    <t xml:space="preserve">Lugar de entrega: </t>
  </si>
  <si>
    <t>Según Artículo 7 del PCP</t>
  </si>
  <si>
    <t>Según Artículo 8 del PCP</t>
  </si>
  <si>
    <t>Según Artículo 33 del PCP</t>
  </si>
  <si>
    <t>EX-2019-94099574- -APN-SG#SOFSE</t>
  </si>
  <si>
    <t>NUM43540110120N</t>
  </si>
  <si>
    <t>NUM43540110140N</t>
  </si>
  <si>
    <t>NUM43540110200N</t>
  </si>
  <si>
    <t>NUM43540110240N</t>
  </si>
  <si>
    <t>NUM43540110260N</t>
  </si>
  <si>
    <t>NUM43540110280N</t>
  </si>
  <si>
    <t>NUM43540110300N</t>
  </si>
  <si>
    <t>Tarjeta SV. Módulo
neumático de control</t>
  </si>
  <si>
    <t xml:space="preserve">Tarjeta AD. Módulo neumático de control </t>
  </si>
  <si>
    <t>Tarjeta SS1. Módulo neumático de control</t>
  </si>
  <si>
    <t>Tarjeta CP. Módulo neumático de control</t>
  </si>
  <si>
    <t>Tarjeta EPA. Módulo neumático de control</t>
  </si>
  <si>
    <t>Tarjeta T. Módulo neumático de control.</t>
  </si>
  <si>
    <t xml:space="preserve">Tarjeta VA. Módulo neumático de control. </t>
  </si>
  <si>
    <t>STN24797</t>
  </si>
  <si>
    <t xml:space="preserve">STN24798/110 </t>
  </si>
  <si>
    <t xml:space="preserve">STN24790 </t>
  </si>
  <si>
    <t xml:space="preserve">STN24795 </t>
  </si>
  <si>
    <t>STN24789/110</t>
  </si>
  <si>
    <t xml:space="preserve">STN24792 </t>
  </si>
  <si>
    <t>STN24788/110</t>
  </si>
  <si>
    <t>REFERENCIA
DE FÁBRICA
(Knorr
Bremse)</t>
  </si>
  <si>
    <t>REFERENCIA DE FÁBRICA
(Knorr Bremse)</t>
  </si>
  <si>
    <t>ADQUISICIÓN DE TARJETAS ELECTRÓNICAS UTA CAF KNORR BREMSE</t>
  </si>
  <si>
    <t>STN24790</t>
  </si>
  <si>
    <t>STN24795</t>
  </si>
  <si>
    <t>STN24792</t>
  </si>
  <si>
    <t>08/2020</t>
  </si>
  <si>
    <t>ANEXO A - PLANILLA COTIZACIÓN BIENES DE ORIGEN EXTRANJERO</t>
  </si>
  <si>
    <t>Por exclusividad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</si>
</sst>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1" fillId="0" borderId="0" applyFill="0" applyBorder="0" applyAlignment="0" applyProtection="0"/>
  </cellStyleXfs>
  <cellXfs count="23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 wrapText="1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4" xfId="1" applyFont="1" applyFill="1" applyBorder="1" applyAlignment="1" applyProtection="1">
      <alignment horizontal="left" vertical="center"/>
      <protection hidden="1"/>
    </xf>
    <xf numFmtId="0" fontId="9" fillId="6" borderId="24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8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0" xfId="0" applyFont="1" applyFill="1" applyBorder="1" applyProtection="1">
      <protection locked="0"/>
    </xf>
    <xf numFmtId="4" fontId="6" fillId="6" borderId="25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19" xfId="0" applyFont="1" applyFill="1" applyBorder="1" applyProtection="1">
      <protection hidden="1"/>
    </xf>
    <xf numFmtId="0" fontId="7" fillId="5" borderId="20" xfId="0" applyFont="1" applyFill="1" applyBorder="1" applyProtection="1">
      <protection hidden="1"/>
    </xf>
    <xf numFmtId="10" fontId="7" fillId="5" borderId="26" xfId="0" applyNumberFormat="1" applyFont="1" applyFill="1" applyBorder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1" xfId="0" applyNumberFormat="1" applyFont="1" applyFill="1" applyBorder="1" applyProtection="1">
      <protection hidden="1"/>
    </xf>
    <xf numFmtId="0" fontId="7" fillId="5" borderId="21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3" xfId="0" applyNumberFormat="1" applyFont="1" applyFill="1" applyBorder="1" applyAlignment="1" applyProtection="1">
      <alignment horizontal="right" vertical="center" wrapText="1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2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3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4" xfId="1" applyFont="1" applyFill="1" applyBorder="1" applyAlignment="1" applyProtection="1">
      <alignment horizontal="left" vertical="center" wrapText="1"/>
      <protection hidden="1"/>
    </xf>
    <xf numFmtId="0" fontId="13" fillId="6" borderId="24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0" fontId="13" fillId="6" borderId="24" xfId="1" applyFont="1" applyFill="1" applyBorder="1" applyAlignment="1" applyProtection="1">
      <alignment vertical="center" wrapText="1"/>
    </xf>
    <xf numFmtId="0" fontId="13" fillId="6" borderId="14" xfId="1" applyFont="1" applyFill="1" applyBorder="1" applyAlignment="1" applyProtection="1">
      <alignment horizontal="center" vertical="center" wrapText="1"/>
    </xf>
    <xf numFmtId="4" fontId="6" fillId="8" borderId="13" xfId="0" applyNumberFormat="1" applyFont="1" applyFill="1" applyBorder="1" applyAlignment="1" applyProtection="1">
      <alignment horizontal="right" vertical="center" wrapText="1"/>
    </xf>
    <xf numFmtId="4" fontId="6" fillId="8" borderId="18" xfId="0" applyNumberFormat="1" applyFont="1" applyFill="1" applyBorder="1" applyAlignment="1" applyProtection="1">
      <alignment horizontal="right" vertical="center" wrapText="1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8" xfId="1" applyFont="1" applyFill="1" applyBorder="1" applyAlignment="1" applyProtection="1">
      <alignment horizontal="center" vertical="center"/>
    </xf>
    <xf numFmtId="0" fontId="3" fillId="6" borderId="33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164" fontId="2" fillId="3" borderId="15" xfId="4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5" fillId="7" borderId="0" xfId="0" applyFont="1" applyFill="1" applyProtection="1">
      <protection hidden="1"/>
    </xf>
    <xf numFmtId="0" fontId="17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5" xfId="2" applyNumberFormat="1" applyFont="1" applyFill="1" applyBorder="1" applyAlignment="1" applyProtection="1">
      <alignment horizontal="right" vertical="center"/>
    </xf>
    <xf numFmtId="4" fontId="6" fillId="6" borderId="48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Alignment="1" applyProtection="1">
      <alignment wrapText="1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1" fillId="2" borderId="18" xfId="1" applyFont="1" applyFill="1" applyBorder="1" applyAlignment="1" applyProtection="1">
      <alignment horizontal="center" vertical="center" wrapText="1"/>
      <protection hidden="1"/>
    </xf>
    <xf numFmtId="4" fontId="1" fillId="8" borderId="13" xfId="2" applyNumberFormat="1" applyFont="1" applyFill="1" applyBorder="1" applyAlignment="1" applyProtection="1">
      <alignment horizontal="right" vertical="center"/>
    </xf>
    <xf numFmtId="4" fontId="1" fillId="8" borderId="18" xfId="2" applyNumberFormat="1" applyFont="1" applyFill="1" applyBorder="1" applyAlignment="1" applyProtection="1">
      <alignment horizontal="right" vertical="center"/>
    </xf>
    <xf numFmtId="4" fontId="1" fillId="6" borderId="11" xfId="2" applyNumberFormat="1" applyFont="1" applyFill="1" applyBorder="1" applyAlignment="1" applyProtection="1">
      <alignment horizontal="right" vertical="center"/>
      <protection locked="0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right" vertical="center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1" fillId="2" borderId="0" xfId="1" applyFont="1" applyFill="1" applyBorder="1" applyAlignment="1" applyProtection="1">
      <alignment horizontal="center" vertical="center" wrapText="1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9" fillId="6" borderId="24" xfId="1" applyFont="1" applyFill="1" applyBorder="1" applyAlignment="1" applyProtection="1">
      <alignment horizontal="left" vertical="center" wrapText="1"/>
      <protection hidden="1"/>
    </xf>
    <xf numFmtId="3" fontId="6" fillId="6" borderId="13" xfId="0" applyNumberFormat="1" applyFont="1" applyFill="1" applyBorder="1" applyAlignment="1" applyProtection="1">
      <alignment horizontal="center" vertical="center"/>
      <protection hidden="1"/>
    </xf>
    <xf numFmtId="0" fontId="1" fillId="0" borderId="0" xfId="1" applyAlignment="1">
      <alignment vertical="top" wrapText="1"/>
    </xf>
    <xf numFmtId="1" fontId="6" fillId="0" borderId="51" xfId="0" applyNumberFormat="1" applyFont="1" applyBorder="1" applyAlignment="1">
      <alignment horizontal="left" vertical="center" indent="1" shrinkToFit="1"/>
    </xf>
    <xf numFmtId="1" fontId="6" fillId="0" borderId="51" xfId="0" applyNumberFormat="1" applyFont="1" applyBorder="1" applyAlignment="1">
      <alignment horizontal="left" vertical="top" indent="1" shrinkToFit="1"/>
    </xf>
    <xf numFmtId="0" fontId="0" fillId="0" borderId="51" xfId="0" applyBorder="1" applyAlignment="1">
      <alignment horizontal="left" vertical="top" wrapText="1" indent="1"/>
    </xf>
    <xf numFmtId="0" fontId="1" fillId="0" borderId="51" xfId="0" applyFont="1" applyBorder="1" applyAlignment="1">
      <alignment horizontal="center" vertical="top" wrapText="1"/>
    </xf>
    <xf numFmtId="0" fontId="1" fillId="0" borderId="51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left" vertical="top" wrapText="1" indent="2"/>
    </xf>
    <xf numFmtId="49" fontId="7" fillId="5" borderId="0" xfId="0" applyNumberFormat="1" applyFont="1" applyFill="1" applyProtection="1">
      <protection hidden="1"/>
    </xf>
    <xf numFmtId="3" fontId="1" fillId="5" borderId="0" xfId="1" applyNumberFormat="1" applyFill="1" applyAlignment="1">
      <alignment horizontal="right" vertical="top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37" xfId="1" applyFont="1" applyFill="1" applyBorder="1" applyAlignment="1" applyProtection="1">
      <alignment horizontal="left" vertical="center" wrapText="1"/>
      <protection hidden="1"/>
    </xf>
    <xf numFmtId="0" fontId="9" fillId="6" borderId="50" xfId="1" applyFont="1" applyFill="1" applyBorder="1" applyAlignment="1" applyProtection="1">
      <alignment horizontal="left" vertical="center" wrapText="1"/>
      <protection hidden="1"/>
    </xf>
    <xf numFmtId="0" fontId="12" fillId="6" borderId="31" xfId="1" applyFont="1" applyFill="1" applyBorder="1" applyAlignment="1" applyProtection="1">
      <alignment horizontal="center" vertical="center"/>
      <protection locked="0"/>
    </xf>
    <xf numFmtId="0" fontId="12" fillId="6" borderId="29" xfId="1" applyFont="1" applyFill="1" applyBorder="1" applyAlignment="1" applyProtection="1">
      <alignment horizontal="center" vertical="center"/>
      <protection locked="0"/>
    </xf>
    <xf numFmtId="0" fontId="12" fillId="6" borderId="35" xfId="1" applyFont="1" applyFill="1" applyBorder="1" applyAlignment="1" applyProtection="1">
      <alignment horizontal="center" vertical="center"/>
      <protection locked="0"/>
    </xf>
    <xf numFmtId="0" fontId="12" fillId="6" borderId="33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3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center" wrapText="1"/>
      <protection locked="0"/>
    </xf>
    <xf numFmtId="0" fontId="12" fillId="6" borderId="31" xfId="1" applyFont="1" applyFill="1" applyBorder="1" applyAlignment="1" applyProtection="1">
      <alignment horizontal="center" vertical="justify"/>
      <protection locked="0"/>
    </xf>
    <xf numFmtId="0" fontId="12" fillId="6" borderId="29" xfId="1" applyFont="1" applyFill="1" applyBorder="1" applyAlignment="1" applyProtection="1">
      <alignment horizontal="center" vertical="justify"/>
      <protection locked="0"/>
    </xf>
    <xf numFmtId="0" fontId="12" fillId="6" borderId="35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5" xfId="1" applyFont="1" applyFill="1" applyBorder="1" applyAlignment="1" applyProtection="1">
      <alignment horizontal="center"/>
    </xf>
    <xf numFmtId="0" fontId="5" fillId="6" borderId="4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9" fillId="6" borderId="1" xfId="1" applyFont="1" applyFill="1" applyBorder="1" applyAlignment="1" applyProtection="1">
      <alignment horizontal="left" vertical="center"/>
      <protection hidden="1"/>
    </xf>
    <xf numFmtId="0" fontId="9" fillId="6" borderId="2" xfId="1" applyFont="1" applyFill="1" applyBorder="1" applyAlignment="1" applyProtection="1">
      <alignment horizontal="left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6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2" xfId="1" applyFont="1" applyFill="1" applyBorder="1" applyAlignment="1" applyProtection="1">
      <alignment horizontal="center" vertical="center"/>
      <protection hidden="1"/>
    </xf>
    <xf numFmtId="0" fontId="3" fillId="6" borderId="49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45" xfId="1" applyFont="1" applyFill="1" applyBorder="1" applyAlignment="1" applyProtection="1">
      <alignment horizontal="center" vertical="center"/>
      <protection hidden="1"/>
    </xf>
    <xf numFmtId="0" fontId="3" fillId="6" borderId="47" xfId="1" applyFont="1" applyFill="1" applyBorder="1" applyAlignment="1" applyProtection="1">
      <alignment horizontal="center" vertical="center"/>
      <protection hidden="1"/>
    </xf>
    <xf numFmtId="165" fontId="1" fillId="5" borderId="31" xfId="0" applyNumberFormat="1" applyFont="1" applyFill="1" applyBorder="1" applyAlignment="1" applyProtection="1">
      <alignment horizontal="center" vertical="center"/>
      <protection locked="0"/>
    </xf>
    <xf numFmtId="165" fontId="1" fillId="5" borderId="29" xfId="0" applyNumberFormat="1" applyFont="1" applyFill="1" applyBorder="1" applyAlignment="1" applyProtection="1">
      <alignment horizontal="center" vertical="center"/>
      <protection locked="0"/>
    </xf>
    <xf numFmtId="165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2" fillId="3" borderId="12" xfId="1" applyFont="1" applyFill="1" applyBorder="1" applyAlignment="1" applyProtection="1">
      <alignment horizontal="right" vertical="center"/>
      <protection hidden="1"/>
    </xf>
    <xf numFmtId="0" fontId="2" fillId="3" borderId="30" xfId="1" applyFont="1" applyFill="1" applyBorder="1" applyAlignment="1" applyProtection="1">
      <alignment horizontal="right" vertical="center"/>
      <protection hidden="1"/>
    </xf>
    <xf numFmtId="0" fontId="2" fillId="3" borderId="28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 wrapText="1"/>
      <protection hidden="1"/>
    </xf>
    <xf numFmtId="0" fontId="3" fillId="6" borderId="49" xfId="1" applyFont="1" applyFill="1" applyBorder="1" applyAlignment="1" applyProtection="1">
      <alignment horizontal="center" vertical="center" wrapText="1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36" xfId="1" applyFont="1" applyFill="1" applyBorder="1" applyAlignment="1" applyProtection="1">
      <alignment horizontal="center" vertical="center"/>
      <protection hidden="1"/>
    </xf>
    <xf numFmtId="0" fontId="6" fillId="6" borderId="38" xfId="0" applyFont="1" applyFill="1" applyBorder="1" applyAlignment="1" applyProtection="1">
      <alignment horizontal="center" vertical="center" wrapText="1"/>
      <protection hidden="1"/>
    </xf>
    <xf numFmtId="0" fontId="6" fillId="6" borderId="41" xfId="0" applyFont="1" applyFill="1" applyBorder="1" applyAlignment="1" applyProtection="1">
      <alignment horizontal="center" vertical="center" wrapText="1"/>
      <protection hidden="1"/>
    </xf>
    <xf numFmtId="0" fontId="6" fillId="6" borderId="43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6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9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1" fontId="6" fillId="6" borderId="32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7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7" xfId="1" applyNumberFormat="1" applyFont="1" applyFill="1" applyBorder="1" applyAlignment="1" applyProtection="1">
      <alignment horizontal="center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3" fillId="6" borderId="25" xfId="1" applyFont="1" applyFill="1" applyBorder="1" applyAlignment="1" applyProtection="1">
      <alignment horizontal="center" vertical="center"/>
      <protection hidden="1"/>
    </xf>
    <xf numFmtId="0" fontId="3" fillId="6" borderId="44" xfId="1" applyFont="1" applyFill="1" applyBorder="1" applyAlignment="1" applyProtection="1">
      <alignment horizontal="center" vertical="center"/>
      <protection hidden="1"/>
    </xf>
    <xf numFmtId="0" fontId="13" fillId="6" borderId="11" xfId="1" applyFont="1" applyFill="1" applyBorder="1" applyAlignment="1" applyProtection="1">
      <alignment horizontal="center" vertical="center"/>
      <protection locked="0"/>
    </xf>
    <xf numFmtId="0" fontId="13" fillId="6" borderId="44" xfId="1" applyFont="1" applyFill="1" applyBorder="1" applyAlignment="1" applyProtection="1">
      <alignment horizontal="center" vertical="center"/>
      <protection locked="0"/>
    </xf>
    <xf numFmtId="0" fontId="16" fillId="6" borderId="5" xfId="1" applyFont="1" applyFill="1" applyBorder="1" applyAlignment="1" applyProtection="1">
      <alignment horizontal="left" vertical="center"/>
    </xf>
    <xf numFmtId="0" fontId="16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7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4" xfId="1" applyFont="1" applyFill="1" applyBorder="1" applyAlignment="1" applyProtection="1">
      <alignment horizontal="left" vertical="center" wrapText="1"/>
      <protection hidden="1"/>
    </xf>
    <xf numFmtId="0" fontId="1" fillId="6" borderId="31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35" xfId="1" applyFont="1" applyFill="1" applyBorder="1" applyAlignment="1" applyProtection="1">
      <alignment horizontal="center" vertical="center"/>
      <protection locked="0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1" fillId="6" borderId="31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1" fillId="6" borderId="35" xfId="1" applyFont="1" applyFill="1" applyBorder="1" applyAlignment="1" applyProtection="1">
      <alignment horizontal="center" vertical="justify"/>
      <protection locked="0"/>
    </xf>
    <xf numFmtId="0" fontId="1" fillId="6" borderId="33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3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4" xfId="1" applyFont="1" applyFill="1" applyBorder="1" applyAlignment="1" applyProtection="1">
      <alignment horizontal="center" vertical="center" wrapText="1"/>
      <protection locked="0"/>
    </xf>
    <xf numFmtId="0" fontId="3" fillId="5" borderId="18" xfId="1" applyFont="1" applyFill="1" applyBorder="1" applyAlignment="1" applyProtection="1">
      <alignment horizontal="center" vertical="center"/>
      <protection hidden="1"/>
    </xf>
    <xf numFmtId="49" fontId="12" fillId="6" borderId="2" xfId="1" applyNumberFormat="1" applyFont="1" applyFill="1" applyBorder="1" applyAlignment="1" applyProtection="1">
      <alignment horizontal="left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">
    <dxf>
      <font>
        <color rgb="FF9C0006"/>
      </font>
      <fill>
        <patternFill>
          <bgColor rgb="FFFFC7CE"/>
        </patternFill>
      </fill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28</xdr:row>
      <xdr:rowOff>33616</xdr:rowOff>
    </xdr:from>
    <xdr:ext cx="1541305" cy="571501"/>
    <xdr:pic>
      <xdr:nvPicPr>
        <xdr:cNvPr id="7" name="Imagen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54</xdr:row>
      <xdr:rowOff>84498</xdr:rowOff>
    </xdr:from>
    <xdr:ext cx="1885697" cy="643165"/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topLeftCell="B7" zoomScale="80" zoomScaleNormal="80" workbookViewId="0">
      <selection activeCell="D27" sqref="D27:K2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12.42578125" style="1" customWidth="1"/>
    <col min="4" max="4" width="11.140625" style="1" customWidth="1"/>
    <col min="5" max="5" width="18.5703125" style="1" customWidth="1"/>
    <col min="6" max="6" width="40.85546875" style="1" customWidth="1"/>
    <col min="7" max="7" width="31.5703125" style="1" customWidth="1"/>
    <col min="8" max="8" width="15.5703125" style="1" customWidth="1"/>
    <col min="9" max="9" width="8.42578125" style="1" customWidth="1"/>
    <col min="10" max="10" width="21.140625" style="1" hidden="1" customWidth="1"/>
    <col min="11" max="11" width="31" style="1" customWidth="1"/>
    <col min="12" max="16384" width="11.42578125" style="1"/>
  </cols>
  <sheetData>
    <row r="1" spans="2:11" ht="13.5" thickBot="1"/>
    <row r="2" spans="2:11" ht="15" customHeight="1">
      <c r="B2" s="132" t="s">
        <v>52</v>
      </c>
      <c r="C2" s="133"/>
      <c r="D2" s="133"/>
      <c r="E2" s="133"/>
      <c r="F2" s="133"/>
      <c r="G2" s="133"/>
      <c r="H2" s="133"/>
      <c r="I2" s="133"/>
      <c r="J2" s="133"/>
      <c r="K2" s="134"/>
    </row>
    <row r="3" spans="2:11" ht="15" customHeight="1">
      <c r="B3" s="135"/>
      <c r="C3" s="136"/>
      <c r="D3" s="136"/>
      <c r="E3" s="136"/>
      <c r="F3" s="136"/>
      <c r="G3" s="136"/>
      <c r="H3" s="136"/>
      <c r="I3" s="136"/>
      <c r="J3" s="136"/>
      <c r="K3" s="137"/>
    </row>
    <row r="4" spans="2:11" ht="15" customHeight="1" thickBot="1">
      <c r="B4" s="138"/>
      <c r="C4" s="139"/>
      <c r="D4" s="139"/>
      <c r="E4" s="139"/>
      <c r="F4" s="139"/>
      <c r="G4" s="139"/>
      <c r="H4" s="139"/>
      <c r="I4" s="139"/>
      <c r="J4" s="139"/>
      <c r="K4" s="140"/>
    </row>
    <row r="5" spans="2:11" ht="18.75" customHeight="1" thickBot="1">
      <c r="B5" s="143" t="s">
        <v>9</v>
      </c>
      <c r="C5" s="144"/>
      <c r="D5" s="126" t="str">
        <f>+'Completar SOFSE'!B5</f>
        <v>08/2020</v>
      </c>
      <c r="E5" s="126"/>
      <c r="F5" s="126"/>
      <c r="G5" s="98"/>
      <c r="H5" s="129" t="s">
        <v>12</v>
      </c>
      <c r="I5" s="130"/>
      <c r="J5" s="130"/>
      <c r="K5" s="131"/>
    </row>
    <row r="6" spans="2:11" ht="30" customHeight="1">
      <c r="B6" s="110" t="s">
        <v>25</v>
      </c>
      <c r="C6" s="111"/>
      <c r="D6" s="127" t="str">
        <f>+'Completar SOFSE'!B6</f>
        <v>Por Compulsa Abreviada</v>
      </c>
      <c r="E6" s="127"/>
      <c r="F6" s="127"/>
      <c r="G6" s="97"/>
      <c r="H6" s="112" t="s">
        <v>8</v>
      </c>
      <c r="I6" s="117"/>
      <c r="J6" s="118"/>
      <c r="K6" s="119"/>
    </row>
    <row r="7" spans="2:11" ht="15.75" customHeight="1">
      <c r="B7" s="6" t="s">
        <v>21</v>
      </c>
      <c r="C7" s="7"/>
      <c r="D7" s="128" t="str">
        <f>+'Completar SOFSE'!B7</f>
        <v>EX-2019-94099574- -APN-SG#SOFSE</v>
      </c>
      <c r="E7" s="128"/>
      <c r="F7" s="128"/>
      <c r="G7" s="98"/>
      <c r="H7" s="113"/>
      <c r="I7" s="120"/>
      <c r="J7" s="121"/>
      <c r="K7" s="122"/>
    </row>
    <row r="8" spans="2:11" ht="15.75" customHeight="1">
      <c r="B8" s="147" t="s">
        <v>10</v>
      </c>
      <c r="C8" s="148"/>
      <c r="D8" s="128" t="str">
        <f>+'Completar SOFSE'!B8</f>
        <v>ADQUISICIÓN DE TARJETAS ELECTRÓNICAS UTA CAF KNORR BREMSE</v>
      </c>
      <c r="E8" s="128"/>
      <c r="F8" s="128"/>
      <c r="G8" s="98"/>
      <c r="H8" s="99" t="s">
        <v>27</v>
      </c>
      <c r="I8" s="114"/>
      <c r="J8" s="115"/>
      <c r="K8" s="116"/>
    </row>
    <row r="9" spans="2:11" ht="16.5" customHeight="1">
      <c r="B9" s="147"/>
      <c r="C9" s="148"/>
      <c r="D9" s="128"/>
      <c r="E9" s="128"/>
      <c r="F9" s="128"/>
      <c r="G9" s="98"/>
      <c r="H9" s="8" t="s">
        <v>1</v>
      </c>
      <c r="I9" s="114"/>
      <c r="J9" s="115"/>
      <c r="K9" s="116"/>
    </row>
    <row r="10" spans="2:11" ht="16.5" customHeight="1">
      <c r="B10" s="147"/>
      <c r="C10" s="148"/>
      <c r="D10" s="128"/>
      <c r="E10" s="128"/>
      <c r="F10" s="128"/>
      <c r="G10" s="98"/>
      <c r="H10" s="8" t="s">
        <v>2</v>
      </c>
      <c r="I10" s="123"/>
      <c r="J10" s="124"/>
      <c r="K10" s="125"/>
    </row>
    <row r="11" spans="2:11" ht="15">
      <c r="B11" s="12"/>
      <c r="C11" s="13"/>
      <c r="D11" s="64"/>
      <c r="E11" s="13"/>
      <c r="F11" s="7"/>
      <c r="G11" s="7"/>
      <c r="H11" s="9" t="s">
        <v>5</v>
      </c>
      <c r="I11" s="155"/>
      <c r="J11" s="156"/>
      <c r="K11" s="157"/>
    </row>
    <row r="12" spans="2:11" ht="13.5" thickBot="1">
      <c r="B12" s="14"/>
      <c r="C12" s="15"/>
      <c r="D12" s="15"/>
      <c r="E12" s="16"/>
      <c r="F12" s="15"/>
      <c r="G12" s="15"/>
      <c r="H12" s="10"/>
      <c r="I12" s="17"/>
      <c r="J12" s="17"/>
      <c r="K12" s="11"/>
    </row>
    <row r="13" spans="2:11" ht="15" customHeight="1">
      <c r="B13" s="145" t="s">
        <v>49</v>
      </c>
      <c r="C13" s="151" t="s">
        <v>11</v>
      </c>
      <c r="D13" s="151" t="s">
        <v>3</v>
      </c>
      <c r="E13" s="153" t="s">
        <v>4</v>
      </c>
      <c r="F13" s="149" t="s">
        <v>29</v>
      </c>
      <c r="G13" s="166" t="s">
        <v>87</v>
      </c>
      <c r="H13" s="149" t="s">
        <v>30</v>
      </c>
      <c r="I13" s="149" t="s">
        <v>31</v>
      </c>
      <c r="J13" s="149" t="s">
        <v>32</v>
      </c>
      <c r="K13" s="149" t="s">
        <v>33</v>
      </c>
    </row>
    <row r="14" spans="2:11" ht="27.75" customHeight="1" thickBot="1">
      <c r="B14" s="146"/>
      <c r="C14" s="152"/>
      <c r="D14" s="152"/>
      <c r="E14" s="154"/>
      <c r="F14" s="150"/>
      <c r="G14" s="167"/>
      <c r="H14" s="150"/>
      <c r="I14" s="150"/>
      <c r="J14" s="150"/>
      <c r="K14" s="150"/>
    </row>
    <row r="15" spans="2:11" ht="13.5" thickBot="1">
      <c r="B15" s="2">
        <f>+'Completar SOFSE'!A22</f>
        <v>1</v>
      </c>
      <c r="C15" s="100">
        <f>+'Completar SOFSE'!B22</f>
        <v>10</v>
      </c>
      <c r="D15" s="3" t="str">
        <f>+'Completar SOFSE'!C22</f>
        <v>C/U</v>
      </c>
      <c r="E15" s="3" t="str">
        <f>+'Completar SOFSE'!D22</f>
        <v>NUM43540110120N</v>
      </c>
      <c r="F15" s="4" t="str">
        <f>+'Completar SOFSE'!E22</f>
        <v xml:space="preserve">Tarjeta VA. Módulo neumático de control. </v>
      </c>
      <c r="G15" s="82" t="str">
        <f>+'Completar SOFSE'!F22</f>
        <v>STN24797</v>
      </c>
      <c r="H15" s="78"/>
      <c r="I15" s="46"/>
      <c r="J15" s="41">
        <f t="shared" ref="J15:J20" si="0">+(C15*H15)*I15</f>
        <v>0</v>
      </c>
      <c r="K15" s="18">
        <f t="shared" ref="K15:K20" si="1">+C15*H15</f>
        <v>0</v>
      </c>
    </row>
    <row r="16" spans="2:11" ht="13.5" thickBot="1">
      <c r="B16" s="2">
        <f>+'Completar SOFSE'!A23</f>
        <v>2</v>
      </c>
      <c r="C16" s="100">
        <f>+'Completar SOFSE'!B23</f>
        <v>10</v>
      </c>
      <c r="D16" s="3" t="str">
        <f>+'Completar SOFSE'!C23</f>
        <v>C/U</v>
      </c>
      <c r="E16" s="3" t="str">
        <f>+'Completar SOFSE'!D23</f>
        <v>NUM43540110140N</v>
      </c>
      <c r="F16" s="4" t="str">
        <f>+'Completar SOFSE'!E23</f>
        <v>Tarjeta T. Módulo neumático de control.</v>
      </c>
      <c r="G16" s="82" t="str">
        <f>+'Completar SOFSE'!F23</f>
        <v xml:space="preserve">STN24798/110 </v>
      </c>
      <c r="H16" s="78"/>
      <c r="I16" s="46"/>
      <c r="J16" s="41">
        <f t="shared" si="0"/>
        <v>0</v>
      </c>
      <c r="K16" s="18">
        <f t="shared" si="1"/>
        <v>0</v>
      </c>
    </row>
    <row r="17" spans="2:11" ht="20.25" customHeight="1" thickBot="1">
      <c r="B17" s="2">
        <f>+'Completar SOFSE'!A24</f>
        <v>3</v>
      </c>
      <c r="C17" s="100">
        <f>+'Completar SOFSE'!B24</f>
        <v>10</v>
      </c>
      <c r="D17" s="3" t="str">
        <f>+'Completar SOFSE'!C24</f>
        <v>C/U</v>
      </c>
      <c r="E17" s="3" t="str">
        <f>+'Completar SOFSE'!D24</f>
        <v>NUM43540110200N</v>
      </c>
      <c r="F17" s="4" t="str">
        <f>+'Completar SOFSE'!E24</f>
        <v>Tarjeta EPA. Módulo neumático de control</v>
      </c>
      <c r="G17" s="82" t="str">
        <f>+'Completar SOFSE'!F24</f>
        <v xml:space="preserve">STN24790 </v>
      </c>
      <c r="H17" s="78"/>
      <c r="I17" s="46"/>
      <c r="J17" s="41">
        <f t="shared" si="0"/>
        <v>0</v>
      </c>
      <c r="K17" s="18">
        <f t="shared" si="1"/>
        <v>0</v>
      </c>
    </row>
    <row r="18" spans="2:11" ht="13.5" thickBot="1">
      <c r="B18" s="2">
        <f>+'Completar SOFSE'!A25</f>
        <v>4</v>
      </c>
      <c r="C18" s="100">
        <f>+'Completar SOFSE'!B25</f>
        <v>10</v>
      </c>
      <c r="D18" s="3" t="str">
        <f>+'Completar SOFSE'!C25</f>
        <v>C/U</v>
      </c>
      <c r="E18" s="3" t="str">
        <f>+'Completar SOFSE'!D25</f>
        <v>NUM43540110240N</v>
      </c>
      <c r="F18" s="4" t="str">
        <f>+'Completar SOFSE'!E25</f>
        <v>Tarjeta CP. Módulo neumático de control</v>
      </c>
      <c r="G18" s="82" t="str">
        <f>+'Completar SOFSE'!F25</f>
        <v xml:space="preserve">STN24795 </v>
      </c>
      <c r="H18" s="78"/>
      <c r="I18" s="46"/>
      <c r="J18" s="41">
        <f t="shared" si="0"/>
        <v>0</v>
      </c>
      <c r="K18" s="18">
        <f t="shared" si="1"/>
        <v>0</v>
      </c>
    </row>
    <row r="19" spans="2:11" ht="32.25" customHeight="1" thickBot="1">
      <c r="B19" s="2">
        <f>+'Completar SOFSE'!A26</f>
        <v>5</v>
      </c>
      <c r="C19" s="100">
        <f>+'Completar SOFSE'!B26</f>
        <v>10</v>
      </c>
      <c r="D19" s="3" t="str">
        <f>+'Completar SOFSE'!C26</f>
        <v>C/U</v>
      </c>
      <c r="E19" s="3" t="str">
        <f>+'Completar SOFSE'!D26</f>
        <v>NUM43540110260N</v>
      </c>
      <c r="F19" s="4" t="str">
        <f>+'Completar SOFSE'!E26</f>
        <v>Tarjeta SS1. Módulo neumático de control</v>
      </c>
      <c r="G19" s="82" t="str">
        <f>+'Completar SOFSE'!F26</f>
        <v>STN24789/110</v>
      </c>
      <c r="H19" s="78"/>
      <c r="I19" s="46"/>
      <c r="J19" s="41">
        <f t="shared" si="0"/>
        <v>0</v>
      </c>
      <c r="K19" s="18">
        <f t="shared" si="1"/>
        <v>0</v>
      </c>
    </row>
    <row r="20" spans="2:11" ht="13.5" thickBot="1">
      <c r="B20" s="2">
        <f>+'Completar SOFSE'!A27</f>
        <v>6</v>
      </c>
      <c r="C20" s="100">
        <f>+'Completar SOFSE'!B27</f>
        <v>10</v>
      </c>
      <c r="D20" s="3" t="str">
        <f>+'Completar SOFSE'!C27</f>
        <v>C/U</v>
      </c>
      <c r="E20" s="3" t="str">
        <f>+'Completar SOFSE'!D27</f>
        <v>NUM43540110280N</v>
      </c>
      <c r="F20" s="4" t="str">
        <f>+'Completar SOFSE'!E27</f>
        <v xml:space="preserve">Tarjeta AD. Módulo neumático de control </v>
      </c>
      <c r="G20" s="82" t="str">
        <f>+'Completar SOFSE'!F27</f>
        <v xml:space="preserve">STN24792 </v>
      </c>
      <c r="H20" s="78"/>
      <c r="I20" s="46"/>
      <c r="J20" s="41">
        <f t="shared" si="0"/>
        <v>0</v>
      </c>
      <c r="K20" s="18">
        <f t="shared" si="1"/>
        <v>0</v>
      </c>
    </row>
    <row r="21" spans="2:11" ht="31.5" customHeight="1">
      <c r="B21" s="2">
        <f>+'Completar SOFSE'!A28</f>
        <v>7</v>
      </c>
      <c r="C21" s="100">
        <f>+'Completar SOFSE'!B28</f>
        <v>10</v>
      </c>
      <c r="D21" s="3" t="str">
        <f>+'Completar SOFSE'!C28</f>
        <v>C/U</v>
      </c>
      <c r="E21" s="3" t="str">
        <f>+'Completar SOFSE'!D28</f>
        <v>NUM43540110300N</v>
      </c>
      <c r="F21" s="4" t="str">
        <f>+'Completar SOFSE'!E28</f>
        <v>Tarjeta SV. Módulo
neumático de control</v>
      </c>
      <c r="G21" s="82" t="str">
        <f>+'Completar SOFSE'!F28</f>
        <v>STN24788/110</v>
      </c>
      <c r="H21" s="78"/>
      <c r="I21" s="46"/>
      <c r="J21" s="41">
        <f t="shared" ref="J21" si="2">+(C21*H21)*I21</f>
        <v>0</v>
      </c>
      <c r="K21" s="18">
        <f t="shared" ref="K21" si="3">+C21*H21</f>
        <v>0</v>
      </c>
    </row>
    <row r="22" spans="2:11" ht="19.5" customHeight="1" thickBot="1">
      <c r="B22" s="160" t="s">
        <v>18</v>
      </c>
      <c r="C22" s="161"/>
      <c r="D22" s="161"/>
      <c r="E22" s="161"/>
      <c r="F22" s="162"/>
      <c r="G22" s="94"/>
      <c r="H22" s="65"/>
      <c r="I22" s="65"/>
      <c r="J22" s="66">
        <f>SUM(J15:J21)</f>
        <v>0</v>
      </c>
      <c r="K22" s="77">
        <f>SUM(K15:K21)</f>
        <v>0</v>
      </c>
    </row>
    <row r="23" spans="2:11" ht="16.5" customHeight="1" thickBot="1">
      <c r="B23" s="163" t="s">
        <v>19</v>
      </c>
      <c r="C23" s="164"/>
      <c r="D23" s="164"/>
      <c r="E23" s="164"/>
      <c r="F23" s="165"/>
      <c r="G23" s="94"/>
      <c r="H23" s="65"/>
      <c r="I23" s="65"/>
      <c r="J23" s="66"/>
      <c r="K23" s="67">
        <f>J22</f>
        <v>0</v>
      </c>
    </row>
    <row r="24" spans="2:11" ht="18.75" thickBot="1">
      <c r="B24" s="163" t="s">
        <v>0</v>
      </c>
      <c r="C24" s="164"/>
      <c r="D24" s="164"/>
      <c r="E24" s="164"/>
      <c r="F24" s="165"/>
      <c r="G24" s="94"/>
      <c r="H24" s="65"/>
      <c r="I24" s="65"/>
      <c r="J24" s="66"/>
      <c r="K24" s="68">
        <f>+K22+K23</f>
        <v>0</v>
      </c>
    </row>
    <row r="25" spans="2:11" ht="19.5" customHeight="1" thickBot="1">
      <c r="B25" s="141" t="s">
        <v>20</v>
      </c>
      <c r="C25" s="142"/>
      <c r="D25" s="158" t="str">
        <f>+'Completar SOFSE'!B12</f>
        <v>Según Artículo 33 del PCP</v>
      </c>
      <c r="E25" s="158"/>
      <c r="F25" s="158"/>
      <c r="G25" s="158"/>
      <c r="H25" s="158"/>
      <c r="I25" s="158"/>
      <c r="J25" s="158"/>
      <c r="K25" s="159"/>
    </row>
    <row r="26" spans="2:11" ht="18" customHeight="1" thickBot="1">
      <c r="B26" s="95" t="s">
        <v>59</v>
      </c>
      <c r="C26" s="96"/>
      <c r="D26" s="92" t="str">
        <f>+'Completar SOFSE'!B13</f>
        <v>Según Artículo 8 del PCP</v>
      </c>
      <c r="E26" s="92"/>
      <c r="F26" s="92"/>
      <c r="G26" s="92"/>
      <c r="H26" s="92"/>
      <c r="I26" s="92"/>
      <c r="J26" s="92"/>
      <c r="K26" s="93"/>
    </row>
    <row r="27" spans="2:11" ht="18" customHeight="1" thickBot="1">
      <c r="B27" s="141" t="s">
        <v>6</v>
      </c>
      <c r="C27" s="142"/>
      <c r="D27" s="158" t="str">
        <f>+'Completar SOFSE'!B14</f>
        <v>Según Artículo 7 del PCP</v>
      </c>
      <c r="E27" s="158"/>
      <c r="F27" s="158"/>
      <c r="G27" s="158"/>
      <c r="H27" s="158"/>
      <c r="I27" s="158"/>
      <c r="J27" s="158"/>
      <c r="K27" s="159"/>
    </row>
    <row r="28" spans="2:11" ht="18" customHeight="1" thickBot="1">
      <c r="B28" s="141" t="s">
        <v>7</v>
      </c>
      <c r="C28" s="142"/>
      <c r="D28" s="158" t="str">
        <f>+'Completar SOFSE'!B15</f>
        <v>Según Artículo 117 del R.C.C.</v>
      </c>
      <c r="E28" s="158"/>
      <c r="F28" s="158"/>
      <c r="G28" s="158"/>
      <c r="H28" s="158"/>
      <c r="I28" s="158"/>
      <c r="J28" s="158"/>
      <c r="K28" s="159"/>
    </row>
    <row r="29" spans="2:11">
      <c r="B29" s="19"/>
      <c r="C29" s="20"/>
      <c r="D29" s="20"/>
      <c r="E29" s="20"/>
      <c r="F29" s="21"/>
      <c r="G29" s="21"/>
      <c r="H29" s="21"/>
      <c r="I29" s="21"/>
      <c r="J29" s="21"/>
      <c r="K29" s="22"/>
    </row>
    <row r="30" spans="2:11">
      <c r="B30" s="19"/>
      <c r="C30" s="20"/>
      <c r="D30" s="20"/>
      <c r="E30" s="20"/>
      <c r="F30" s="21"/>
      <c r="G30" s="21"/>
      <c r="H30" s="21"/>
      <c r="I30" s="21"/>
      <c r="J30" s="21"/>
      <c r="K30" s="22"/>
    </row>
    <row r="31" spans="2:11">
      <c r="B31" s="19"/>
      <c r="C31" s="20"/>
      <c r="D31" s="20"/>
      <c r="E31" s="20"/>
      <c r="F31" s="21"/>
      <c r="G31" s="21"/>
      <c r="H31" s="21"/>
      <c r="I31" s="21"/>
      <c r="J31" s="21"/>
      <c r="K31" s="22"/>
    </row>
    <row r="32" spans="2:11" ht="13.5" thickBot="1">
      <c r="B32" s="23"/>
      <c r="C32" s="24"/>
      <c r="D32" s="24"/>
      <c r="E32" s="24"/>
      <c r="F32" s="25"/>
      <c r="G32" s="25"/>
      <c r="H32" s="25"/>
      <c r="I32" s="25"/>
      <c r="J32" s="25"/>
      <c r="K32" s="26"/>
    </row>
  </sheetData>
  <mergeCells count="34">
    <mergeCell ref="D28:K28"/>
    <mergeCell ref="J13:J14"/>
    <mergeCell ref="K13:K14"/>
    <mergeCell ref="B22:F22"/>
    <mergeCell ref="B23:F23"/>
    <mergeCell ref="B24:F24"/>
    <mergeCell ref="G13:G14"/>
    <mergeCell ref="B2:K4"/>
    <mergeCell ref="B28:C28"/>
    <mergeCell ref="B25:C25"/>
    <mergeCell ref="B27:C27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5:K25"/>
    <mergeCell ref="D27:K27"/>
    <mergeCell ref="I10:K10"/>
    <mergeCell ref="D5:F5"/>
    <mergeCell ref="D6:F6"/>
    <mergeCell ref="D7:F7"/>
    <mergeCell ref="D8:F10"/>
    <mergeCell ref="H5:K5"/>
    <mergeCell ref="B6:C6"/>
    <mergeCell ref="H6:H7"/>
    <mergeCell ref="I8:K8"/>
    <mergeCell ref="I9:K9"/>
    <mergeCell ref="I6:K7"/>
  </mergeCells>
  <dataValidations xWindow="933" yWindow="437" count="3">
    <dataValidation operator="equal" allowBlank="1" showInputMessage="1" showErrorMessage="1" promptTitle="Completar por el Oferente" prompt=" " sqref="I6 I8:K10"/>
    <dataValidation allowBlank="1" showInputMessage="1" showErrorMessage="1" promptTitle="Completar por el oferente" prompt="Completar por el oferente" sqref="J15:J21"/>
    <dataValidation allowBlank="1" showErrorMessage="1" promptTitle="Completar por el oferente" prompt="Completar por el oferente" sqref="K15:K21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933" yWindow="437" count="2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9"/>
  <sheetViews>
    <sheetView tabSelected="1" topLeftCell="A34" zoomScale="75" zoomScaleNormal="75" workbookViewId="0">
      <selection activeCell="D52" sqref="D52:G52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39"/>
      <c r="C1" s="39"/>
      <c r="D1" s="39"/>
      <c r="E1" s="39"/>
      <c r="F1" s="39"/>
      <c r="G1" s="40"/>
      <c r="H1" s="40"/>
      <c r="I1" s="40"/>
      <c r="J1" s="40"/>
      <c r="K1" s="40"/>
      <c r="L1" s="40"/>
    </row>
    <row r="2" spans="2:12" ht="13.5" thickBot="1">
      <c r="B2" s="39"/>
      <c r="C2" s="39"/>
      <c r="D2" s="39"/>
      <c r="E2" s="39"/>
      <c r="F2" s="39"/>
      <c r="G2" s="40"/>
      <c r="H2" s="40"/>
      <c r="I2" s="40"/>
      <c r="J2" s="40"/>
      <c r="K2" s="40"/>
      <c r="L2" s="40"/>
    </row>
    <row r="3" spans="2:12" ht="23.25" customHeight="1">
      <c r="B3" s="132" t="s">
        <v>93</v>
      </c>
      <c r="C3" s="133"/>
      <c r="D3" s="133"/>
      <c r="E3" s="133"/>
      <c r="F3" s="133"/>
      <c r="G3" s="133"/>
      <c r="H3" s="133"/>
      <c r="I3" s="133"/>
      <c r="J3" s="133"/>
      <c r="K3" s="133"/>
      <c r="L3" s="134"/>
    </row>
    <row r="4" spans="2:12" ht="13.5" thickBot="1">
      <c r="B4" s="138"/>
      <c r="C4" s="139"/>
      <c r="D4" s="139"/>
      <c r="E4" s="139"/>
      <c r="F4" s="139"/>
      <c r="G4" s="139"/>
      <c r="H4" s="139"/>
      <c r="I4" s="139"/>
      <c r="J4" s="139"/>
      <c r="K4" s="139"/>
      <c r="L4" s="140"/>
    </row>
    <row r="5" spans="2:12" ht="15" thickBot="1">
      <c r="B5" s="218" t="s">
        <v>9</v>
      </c>
      <c r="C5" s="219"/>
      <c r="D5" s="232" t="str">
        <f>+'Completar SOFSE'!B5</f>
        <v>08/2020</v>
      </c>
      <c r="E5" s="217"/>
      <c r="F5" s="217"/>
      <c r="G5" s="217"/>
      <c r="H5" s="88"/>
      <c r="I5" s="209" t="s">
        <v>12</v>
      </c>
      <c r="J5" s="210"/>
      <c r="K5" s="210"/>
      <c r="L5" s="211"/>
    </row>
    <row r="6" spans="2:12" ht="14.25">
      <c r="B6" s="218" t="s">
        <v>25</v>
      </c>
      <c r="C6" s="219"/>
      <c r="D6" s="194" t="s">
        <v>94</v>
      </c>
      <c r="E6" s="194"/>
      <c r="F6" s="194"/>
      <c r="G6" s="194"/>
      <c r="H6" s="88"/>
      <c r="I6" s="212" t="s">
        <v>8</v>
      </c>
      <c r="J6" s="225"/>
      <c r="K6" s="226"/>
      <c r="L6" s="227"/>
    </row>
    <row r="7" spans="2:12" ht="14.25">
      <c r="B7" s="47" t="s">
        <v>47</v>
      </c>
      <c r="C7" s="72"/>
      <c r="D7" s="194" t="str">
        <f>+'Completar SOFSE'!B7</f>
        <v>EX-2019-94099574- -APN-SG#SOFSE</v>
      </c>
      <c r="E7" s="194"/>
      <c r="F7" s="194"/>
      <c r="G7" s="194"/>
      <c r="H7" s="88"/>
      <c r="I7" s="213"/>
      <c r="J7" s="228"/>
      <c r="K7" s="229"/>
      <c r="L7" s="230"/>
    </row>
    <row r="8" spans="2:12" ht="25.5" customHeight="1">
      <c r="B8" s="220" t="s">
        <v>10</v>
      </c>
      <c r="C8" s="221"/>
      <c r="D8" s="194" t="str">
        <f>+'Completar SOFSE'!B8</f>
        <v>ADQUISICIÓN DE TARJETAS ELECTRÓNICAS UTA CAF KNORR BREMSE</v>
      </c>
      <c r="E8" s="194"/>
      <c r="F8" s="194"/>
      <c r="G8" s="194"/>
      <c r="H8" s="88"/>
      <c r="I8" s="48" t="s">
        <v>48</v>
      </c>
      <c r="J8" s="214"/>
      <c r="K8" s="215"/>
      <c r="L8" s="216"/>
    </row>
    <row r="9" spans="2:12" ht="12.75" customHeight="1">
      <c r="B9" s="220"/>
      <c r="C9" s="221"/>
      <c r="D9" s="194"/>
      <c r="E9" s="194"/>
      <c r="F9" s="194"/>
      <c r="G9" s="194"/>
      <c r="H9" s="88"/>
      <c r="I9" s="49" t="s">
        <v>1</v>
      </c>
      <c r="J9" s="214"/>
      <c r="K9" s="215"/>
      <c r="L9" s="216"/>
    </row>
    <row r="10" spans="2:12" ht="18" customHeight="1">
      <c r="B10" s="220"/>
      <c r="C10" s="221"/>
      <c r="D10" s="194"/>
      <c r="E10" s="194"/>
      <c r="F10" s="194"/>
      <c r="G10" s="194"/>
      <c r="H10" s="88"/>
      <c r="I10" s="49" t="s">
        <v>2</v>
      </c>
      <c r="J10" s="222"/>
      <c r="K10" s="223"/>
      <c r="L10" s="224"/>
    </row>
    <row r="11" spans="2:12" ht="15" customHeight="1">
      <c r="B11" s="50"/>
      <c r="C11" s="52"/>
      <c r="D11" s="128"/>
      <c r="E11" s="128"/>
      <c r="F11" s="128"/>
      <c r="G11" s="128"/>
      <c r="H11" s="87"/>
      <c r="I11" s="56" t="s">
        <v>5</v>
      </c>
      <c r="J11" s="155"/>
      <c r="K11" s="156"/>
      <c r="L11" s="157"/>
    </row>
    <row r="12" spans="2:12" ht="15.75" customHeight="1" thickBot="1">
      <c r="B12" s="53"/>
      <c r="C12" s="52"/>
      <c r="D12" s="52"/>
      <c r="E12" s="52"/>
      <c r="F12" s="52"/>
      <c r="G12" s="52"/>
      <c r="H12" s="52"/>
      <c r="I12" s="57"/>
      <c r="J12" s="197"/>
      <c r="K12" s="197"/>
      <c r="L12" s="198"/>
    </row>
    <row r="13" spans="2:12" ht="26.25" customHeight="1" thickBot="1">
      <c r="B13" s="187" t="s">
        <v>53</v>
      </c>
      <c r="C13" s="173" t="s">
        <v>49</v>
      </c>
      <c r="D13" s="173" t="s">
        <v>11</v>
      </c>
      <c r="E13" s="173" t="s">
        <v>3</v>
      </c>
      <c r="F13" s="173" t="s">
        <v>4</v>
      </c>
      <c r="G13" s="195" t="s">
        <v>55</v>
      </c>
      <c r="H13" s="171" t="s">
        <v>87</v>
      </c>
      <c r="I13" s="168" t="s">
        <v>34</v>
      </c>
      <c r="J13" s="169"/>
      <c r="K13" s="169"/>
      <c r="L13" s="170"/>
    </row>
    <row r="14" spans="2:12" ht="13.5" thickBot="1">
      <c r="B14" s="188"/>
      <c r="C14" s="174"/>
      <c r="D14" s="174"/>
      <c r="E14" s="174"/>
      <c r="F14" s="174"/>
      <c r="G14" s="196"/>
      <c r="H14" s="172"/>
      <c r="I14" s="60" t="s">
        <v>35</v>
      </c>
      <c r="J14" s="61" t="s">
        <v>57</v>
      </c>
      <c r="K14" s="62" t="s">
        <v>58</v>
      </c>
      <c r="L14" s="63" t="s">
        <v>18</v>
      </c>
    </row>
    <row r="15" spans="2:12" ht="13.5" thickBot="1">
      <c r="B15" s="54" t="s">
        <v>36</v>
      </c>
      <c r="C15" s="175">
        <f>+'Completar SOFSE'!A22</f>
        <v>1</v>
      </c>
      <c r="D15" s="178">
        <f>VLOOKUP(C15,'Completar SOFSE'!$A$20:$E$192,2,0)</f>
        <v>10</v>
      </c>
      <c r="E15" s="178" t="str">
        <f>VLOOKUP(C15,'Completar SOFSE'!$A$20:$E$192,3,0)</f>
        <v>C/U</v>
      </c>
      <c r="F15" s="178" t="str">
        <f>VLOOKUP(C15,'Completar SOFSE'!$A$20:$E$192,4,0)</f>
        <v>NUM43540110120N</v>
      </c>
      <c r="G15" s="181" t="str">
        <f>VLOOKUP(C15,'Completar SOFSE'!$A$20:$E$192,5,0)</f>
        <v xml:space="preserve">Tarjeta VA. Módulo neumático de control. </v>
      </c>
      <c r="H15" s="184" t="str">
        <f>+'Completar SOFSE'!F22</f>
        <v>STN24797</v>
      </c>
      <c r="I15" s="51"/>
      <c r="J15" s="58"/>
      <c r="K15" s="84"/>
      <c r="L15" s="18">
        <f>I15*D15</f>
        <v>0</v>
      </c>
    </row>
    <row r="16" spans="2:12" ht="15" customHeight="1" thickBot="1">
      <c r="B16" s="55" t="s">
        <v>37</v>
      </c>
      <c r="C16" s="176"/>
      <c r="D16" s="179"/>
      <c r="E16" s="179"/>
      <c r="F16" s="179"/>
      <c r="G16" s="182"/>
      <c r="H16" s="185"/>
      <c r="I16" s="51"/>
      <c r="J16" s="59"/>
      <c r="K16" s="85"/>
      <c r="L16" s="43">
        <f>I16*D15</f>
        <v>0</v>
      </c>
    </row>
    <row r="17" spans="2:12" ht="15" customHeight="1" thickBot="1">
      <c r="B17" s="55" t="s">
        <v>38</v>
      </c>
      <c r="C17" s="176"/>
      <c r="D17" s="179"/>
      <c r="E17" s="179"/>
      <c r="F17" s="179"/>
      <c r="G17" s="182"/>
      <c r="H17" s="185"/>
      <c r="I17" s="51"/>
      <c r="J17" s="59"/>
      <c r="K17" s="85"/>
      <c r="L17" s="43">
        <f>I17*D15</f>
        <v>0</v>
      </c>
    </row>
    <row r="18" spans="2:12" ht="15" customHeight="1" thickBot="1">
      <c r="B18" s="55" t="s">
        <v>39</v>
      </c>
      <c r="C18" s="176"/>
      <c r="D18" s="179"/>
      <c r="E18" s="179"/>
      <c r="F18" s="179"/>
      <c r="G18" s="182"/>
      <c r="H18" s="185"/>
      <c r="I18" s="51"/>
      <c r="J18" s="42"/>
      <c r="K18" s="85"/>
      <c r="L18" s="43">
        <f>(I18*D15)+(J18*D15)</f>
        <v>0</v>
      </c>
    </row>
    <row r="19" spans="2:12" ht="15.75" customHeight="1" thickBot="1">
      <c r="B19" s="55" t="s">
        <v>40</v>
      </c>
      <c r="C19" s="177"/>
      <c r="D19" s="180"/>
      <c r="E19" s="180"/>
      <c r="F19" s="180"/>
      <c r="G19" s="183"/>
      <c r="H19" s="186"/>
      <c r="I19" s="51"/>
      <c r="J19" s="44"/>
      <c r="K19" s="86"/>
      <c r="L19" s="43">
        <f>(I19*D15)+(J19*D15)+(K19*D15)</f>
        <v>0</v>
      </c>
    </row>
    <row r="20" spans="2:12" ht="13.5" thickBot="1">
      <c r="B20" s="54" t="s">
        <v>36</v>
      </c>
      <c r="C20" s="175">
        <v>2</v>
      </c>
      <c r="D20" s="178">
        <f>VLOOKUP(C20,'Completar SOFSE'!$A$20:$E$192,2,0)</f>
        <v>10</v>
      </c>
      <c r="E20" s="178" t="str">
        <f>VLOOKUP(C20,'Completar SOFSE'!$A$20:$E$192,3,0)</f>
        <v>C/U</v>
      </c>
      <c r="F20" s="178" t="str">
        <f>VLOOKUP(C20,'Completar SOFSE'!$A$20:$E$192,4,0)</f>
        <v>NUM43540110140N</v>
      </c>
      <c r="G20" s="181" t="str">
        <f>VLOOKUP(C20,'Completar SOFSE'!$A$20:$E$192,5,0)</f>
        <v>Tarjeta T. Módulo neumático de control.</v>
      </c>
      <c r="H20" s="189" t="s">
        <v>80</v>
      </c>
      <c r="I20" s="51"/>
      <c r="J20" s="58"/>
      <c r="K20" s="84"/>
      <c r="L20" s="18">
        <f>I20*D20</f>
        <v>0</v>
      </c>
    </row>
    <row r="21" spans="2:12" ht="13.5" thickBot="1">
      <c r="B21" s="55" t="s">
        <v>37</v>
      </c>
      <c r="C21" s="176"/>
      <c r="D21" s="179"/>
      <c r="E21" s="179"/>
      <c r="F21" s="179"/>
      <c r="G21" s="182"/>
      <c r="H21" s="185"/>
      <c r="I21" s="51"/>
      <c r="J21" s="59"/>
      <c r="K21" s="85"/>
      <c r="L21" s="43">
        <f>I21*D20</f>
        <v>0</v>
      </c>
    </row>
    <row r="22" spans="2:12" ht="13.5" thickBot="1">
      <c r="B22" s="55" t="s">
        <v>38</v>
      </c>
      <c r="C22" s="176"/>
      <c r="D22" s="179"/>
      <c r="E22" s="179"/>
      <c r="F22" s="179"/>
      <c r="G22" s="182"/>
      <c r="H22" s="185"/>
      <c r="I22" s="51"/>
      <c r="J22" s="59"/>
      <c r="K22" s="85"/>
      <c r="L22" s="43">
        <f>I22*D20</f>
        <v>0</v>
      </c>
    </row>
    <row r="23" spans="2:12" ht="13.5" thickBot="1">
      <c r="B23" s="55" t="s">
        <v>39</v>
      </c>
      <c r="C23" s="176"/>
      <c r="D23" s="179"/>
      <c r="E23" s="179"/>
      <c r="F23" s="179"/>
      <c r="G23" s="182"/>
      <c r="H23" s="185"/>
      <c r="I23" s="51"/>
      <c r="J23" s="42"/>
      <c r="K23" s="85"/>
      <c r="L23" s="43">
        <f>(I23*D20)+(J23*D20)</f>
        <v>0</v>
      </c>
    </row>
    <row r="24" spans="2:12" ht="13.5" thickBot="1">
      <c r="B24" s="55" t="s">
        <v>40</v>
      </c>
      <c r="C24" s="177"/>
      <c r="D24" s="180"/>
      <c r="E24" s="180"/>
      <c r="F24" s="180"/>
      <c r="G24" s="183"/>
      <c r="H24" s="186"/>
      <c r="I24" s="51"/>
      <c r="J24" s="44"/>
      <c r="K24" s="86"/>
      <c r="L24" s="43">
        <f>(I24*D20)+(J24*D20)+(K24*D20)</f>
        <v>0</v>
      </c>
    </row>
    <row r="25" spans="2:12" ht="12.75" customHeight="1" thickBot="1">
      <c r="B25" s="54" t="s">
        <v>36</v>
      </c>
      <c r="C25" s="175">
        <v>3</v>
      </c>
      <c r="D25" s="178">
        <f>VLOOKUP(C25,'Completar SOFSE'!$A$20:$E$192,2,0)</f>
        <v>10</v>
      </c>
      <c r="E25" s="178" t="str">
        <f>VLOOKUP(C25,'Completar SOFSE'!$A$20:$E$192,3,0)</f>
        <v>C/U</v>
      </c>
      <c r="F25" s="178" t="str">
        <f>VLOOKUP(C25,'Completar SOFSE'!$A$20:$E$192,4,0)</f>
        <v>NUM43540110200N</v>
      </c>
      <c r="G25" s="181" t="str">
        <f>VLOOKUP(C25,'Completar SOFSE'!$A$20:$E$192,5,0)</f>
        <v>Tarjeta EPA. Módulo neumático de control</v>
      </c>
      <c r="H25" s="189" t="s">
        <v>89</v>
      </c>
      <c r="I25" s="51"/>
      <c r="J25" s="58"/>
      <c r="K25" s="84"/>
      <c r="L25" s="18">
        <f>I25*D25</f>
        <v>0</v>
      </c>
    </row>
    <row r="26" spans="2:12" ht="13.5" thickBot="1">
      <c r="B26" s="55" t="s">
        <v>37</v>
      </c>
      <c r="C26" s="176"/>
      <c r="D26" s="179"/>
      <c r="E26" s="179"/>
      <c r="F26" s="179"/>
      <c r="G26" s="182"/>
      <c r="H26" s="185"/>
      <c r="I26" s="51"/>
      <c r="J26" s="59"/>
      <c r="K26" s="85"/>
      <c r="L26" s="43">
        <f>I26*D25</f>
        <v>0</v>
      </c>
    </row>
    <row r="27" spans="2:12" ht="13.5" thickBot="1">
      <c r="B27" s="55" t="s">
        <v>38</v>
      </c>
      <c r="C27" s="176"/>
      <c r="D27" s="179"/>
      <c r="E27" s="179"/>
      <c r="F27" s="179"/>
      <c r="G27" s="182"/>
      <c r="H27" s="185"/>
      <c r="I27" s="51"/>
      <c r="J27" s="59"/>
      <c r="K27" s="85"/>
      <c r="L27" s="43">
        <f>I27*D25</f>
        <v>0</v>
      </c>
    </row>
    <row r="28" spans="2:12" ht="13.5" thickBot="1">
      <c r="B28" s="55" t="s">
        <v>39</v>
      </c>
      <c r="C28" s="176"/>
      <c r="D28" s="179"/>
      <c r="E28" s="179"/>
      <c r="F28" s="179"/>
      <c r="G28" s="182"/>
      <c r="H28" s="185"/>
      <c r="I28" s="51"/>
      <c r="J28" s="42"/>
      <c r="K28" s="85"/>
      <c r="L28" s="43">
        <f>(I28*D25)+(J28*D25)</f>
        <v>0</v>
      </c>
    </row>
    <row r="29" spans="2:12" ht="13.5" thickBot="1">
      <c r="B29" s="55" t="s">
        <v>40</v>
      </c>
      <c r="C29" s="177"/>
      <c r="D29" s="180"/>
      <c r="E29" s="180"/>
      <c r="F29" s="180"/>
      <c r="G29" s="183"/>
      <c r="H29" s="186"/>
      <c r="I29" s="51"/>
      <c r="J29" s="44"/>
      <c r="K29" s="86"/>
      <c r="L29" s="43">
        <f>(I29*D25)+(J29*D25)+(K29*D25)</f>
        <v>0</v>
      </c>
    </row>
    <row r="30" spans="2:12" ht="13.5" thickBot="1">
      <c r="B30" s="54" t="s">
        <v>36</v>
      </c>
      <c r="C30" s="175">
        <v>4</v>
      </c>
      <c r="D30" s="178">
        <f>VLOOKUP(C30,'Completar SOFSE'!$A$20:$E$192,2,0)</f>
        <v>10</v>
      </c>
      <c r="E30" s="178" t="str">
        <f>VLOOKUP(C30,'Completar SOFSE'!$A$20:$E$192,3,0)</f>
        <v>C/U</v>
      </c>
      <c r="F30" s="178" t="str">
        <f>VLOOKUP(C30,'Completar SOFSE'!$A$20:$E$192,4,0)</f>
        <v>NUM43540110240N</v>
      </c>
      <c r="G30" s="181" t="str">
        <f>VLOOKUP(C30,'Completar SOFSE'!$A$20:$E$192,5,0)</f>
        <v>Tarjeta CP. Módulo neumático de control</v>
      </c>
      <c r="H30" s="184" t="s">
        <v>90</v>
      </c>
      <c r="I30" s="51"/>
      <c r="J30" s="58"/>
      <c r="K30" s="84"/>
      <c r="L30" s="18">
        <f>I30*D30</f>
        <v>0</v>
      </c>
    </row>
    <row r="31" spans="2:12" ht="13.5" thickBot="1">
      <c r="B31" s="55" t="s">
        <v>37</v>
      </c>
      <c r="C31" s="176"/>
      <c r="D31" s="179"/>
      <c r="E31" s="179"/>
      <c r="F31" s="179"/>
      <c r="G31" s="182"/>
      <c r="H31" s="185"/>
      <c r="I31" s="51"/>
      <c r="J31" s="59"/>
      <c r="K31" s="85"/>
      <c r="L31" s="43">
        <f>I31*D30</f>
        <v>0</v>
      </c>
    </row>
    <row r="32" spans="2:12" ht="13.5" thickBot="1">
      <c r="B32" s="55" t="s">
        <v>38</v>
      </c>
      <c r="C32" s="176"/>
      <c r="D32" s="179"/>
      <c r="E32" s="179"/>
      <c r="F32" s="179"/>
      <c r="G32" s="182"/>
      <c r="H32" s="185"/>
      <c r="I32" s="51"/>
      <c r="J32" s="59"/>
      <c r="K32" s="85"/>
      <c r="L32" s="43">
        <f>I32*D30</f>
        <v>0</v>
      </c>
    </row>
    <row r="33" spans="2:12" ht="13.5" thickBot="1">
      <c r="B33" s="55" t="s">
        <v>39</v>
      </c>
      <c r="C33" s="176"/>
      <c r="D33" s="179"/>
      <c r="E33" s="179"/>
      <c r="F33" s="179"/>
      <c r="G33" s="182"/>
      <c r="H33" s="185"/>
      <c r="I33" s="51"/>
      <c r="J33" s="42"/>
      <c r="K33" s="85"/>
      <c r="L33" s="43">
        <f>(I33*D30)+(J33*D30)</f>
        <v>0</v>
      </c>
    </row>
    <row r="34" spans="2:12" ht="13.5" thickBot="1">
      <c r="B34" s="55" t="s">
        <v>40</v>
      </c>
      <c r="C34" s="177"/>
      <c r="D34" s="180"/>
      <c r="E34" s="180"/>
      <c r="F34" s="180"/>
      <c r="G34" s="183"/>
      <c r="H34" s="186"/>
      <c r="I34" s="51"/>
      <c r="J34" s="44"/>
      <c r="K34" s="86"/>
      <c r="L34" s="43">
        <f>(I34*D30)+(J34*D30)+(K34*D30)</f>
        <v>0</v>
      </c>
    </row>
    <row r="35" spans="2:12" ht="13.5" thickBot="1">
      <c r="B35" s="54" t="s">
        <v>36</v>
      </c>
      <c r="C35" s="175">
        <v>5</v>
      </c>
      <c r="D35" s="178">
        <f>VLOOKUP(C35,'Completar SOFSE'!$A$20:$E$192,2,0)</f>
        <v>10</v>
      </c>
      <c r="E35" s="178" t="str">
        <f>VLOOKUP(C35,'Completar SOFSE'!$A$20:$E$192,3,0)</f>
        <v>C/U</v>
      </c>
      <c r="F35" s="178" t="str">
        <f>VLOOKUP(C35,'Completar SOFSE'!$A$20:$E$192,4,0)</f>
        <v>NUM43540110260N</v>
      </c>
      <c r="G35" s="181" t="str">
        <f>VLOOKUP(C35,'Completar SOFSE'!$A$20:$E$192,5,0)</f>
        <v>Tarjeta SS1. Módulo neumático de control</v>
      </c>
      <c r="H35" s="184" t="s">
        <v>83</v>
      </c>
      <c r="I35" s="51"/>
      <c r="J35" s="58"/>
      <c r="K35" s="84"/>
      <c r="L35" s="18">
        <f>I35*D35</f>
        <v>0</v>
      </c>
    </row>
    <row r="36" spans="2:12" ht="13.5" thickBot="1">
      <c r="B36" s="55" t="s">
        <v>37</v>
      </c>
      <c r="C36" s="176"/>
      <c r="D36" s="179"/>
      <c r="E36" s="179"/>
      <c r="F36" s="179"/>
      <c r="G36" s="182"/>
      <c r="H36" s="185"/>
      <c r="I36" s="51"/>
      <c r="J36" s="59"/>
      <c r="K36" s="85"/>
      <c r="L36" s="43">
        <f>I36*D35</f>
        <v>0</v>
      </c>
    </row>
    <row r="37" spans="2:12" ht="13.5" thickBot="1">
      <c r="B37" s="55" t="s">
        <v>38</v>
      </c>
      <c r="C37" s="176"/>
      <c r="D37" s="179"/>
      <c r="E37" s="179"/>
      <c r="F37" s="179"/>
      <c r="G37" s="182"/>
      <c r="H37" s="185"/>
      <c r="I37" s="51"/>
      <c r="J37" s="59"/>
      <c r="K37" s="85"/>
      <c r="L37" s="43">
        <f>I37*D35</f>
        <v>0</v>
      </c>
    </row>
    <row r="38" spans="2:12" ht="13.5" thickBot="1">
      <c r="B38" s="55" t="s">
        <v>39</v>
      </c>
      <c r="C38" s="176"/>
      <c r="D38" s="179"/>
      <c r="E38" s="179"/>
      <c r="F38" s="179"/>
      <c r="G38" s="182"/>
      <c r="H38" s="185"/>
      <c r="I38" s="51"/>
      <c r="J38" s="42"/>
      <c r="K38" s="85"/>
      <c r="L38" s="43">
        <f>(I38*D35)+(J38*D35)</f>
        <v>0</v>
      </c>
    </row>
    <row r="39" spans="2:12" ht="13.5" thickBot="1">
      <c r="B39" s="55" t="s">
        <v>40</v>
      </c>
      <c r="C39" s="177"/>
      <c r="D39" s="180"/>
      <c r="E39" s="180"/>
      <c r="F39" s="180"/>
      <c r="G39" s="183"/>
      <c r="H39" s="186"/>
      <c r="I39" s="51"/>
      <c r="J39" s="44"/>
      <c r="K39" s="86"/>
      <c r="L39" s="43">
        <f>(I39*D35)+(J39*D35)+(K39*D35)</f>
        <v>0</v>
      </c>
    </row>
    <row r="40" spans="2:12" ht="13.5" thickBot="1">
      <c r="B40" s="54" t="s">
        <v>36</v>
      </c>
      <c r="C40" s="175">
        <v>6</v>
      </c>
      <c r="D40" s="178">
        <f>VLOOKUP(C40,'Completar SOFSE'!$A$20:$E$192,2,0)</f>
        <v>10</v>
      </c>
      <c r="E40" s="178" t="str">
        <f>VLOOKUP(C40,'Completar SOFSE'!$A$20:$E$192,3,0)</f>
        <v>C/U</v>
      </c>
      <c r="F40" s="178" t="str">
        <f>VLOOKUP(C40,'Completar SOFSE'!$A$20:$E$192,4,0)</f>
        <v>NUM43540110280N</v>
      </c>
      <c r="G40" s="181" t="str">
        <f>VLOOKUP(C40,'Completar SOFSE'!$A$20:$E$192,5,0)</f>
        <v xml:space="preserve">Tarjeta AD. Módulo neumático de control </v>
      </c>
      <c r="H40" s="184" t="s">
        <v>91</v>
      </c>
      <c r="I40" s="51"/>
      <c r="J40" s="58"/>
      <c r="K40" s="84"/>
      <c r="L40" s="18">
        <f>I40*D40</f>
        <v>0</v>
      </c>
    </row>
    <row r="41" spans="2:12" ht="13.5" thickBot="1">
      <c r="B41" s="55" t="s">
        <v>37</v>
      </c>
      <c r="C41" s="176"/>
      <c r="D41" s="179"/>
      <c r="E41" s="179"/>
      <c r="F41" s="179"/>
      <c r="G41" s="182"/>
      <c r="H41" s="185"/>
      <c r="I41" s="51"/>
      <c r="J41" s="59"/>
      <c r="K41" s="85"/>
      <c r="L41" s="43">
        <f>I41*D40</f>
        <v>0</v>
      </c>
    </row>
    <row r="42" spans="2:12" ht="13.5" thickBot="1">
      <c r="B42" s="55" t="s">
        <v>38</v>
      </c>
      <c r="C42" s="176"/>
      <c r="D42" s="179"/>
      <c r="E42" s="179"/>
      <c r="F42" s="179"/>
      <c r="G42" s="182"/>
      <c r="H42" s="185"/>
      <c r="I42" s="51"/>
      <c r="J42" s="59"/>
      <c r="K42" s="85"/>
      <c r="L42" s="43">
        <f>I42*D40</f>
        <v>0</v>
      </c>
    </row>
    <row r="43" spans="2:12" ht="13.5" thickBot="1">
      <c r="B43" s="55" t="s">
        <v>39</v>
      </c>
      <c r="C43" s="176"/>
      <c r="D43" s="179"/>
      <c r="E43" s="179"/>
      <c r="F43" s="179"/>
      <c r="G43" s="182"/>
      <c r="H43" s="185"/>
      <c r="I43" s="51"/>
      <c r="J43" s="42"/>
      <c r="K43" s="85"/>
      <c r="L43" s="43">
        <f>(I43*D40)+(J43*D40)</f>
        <v>0</v>
      </c>
    </row>
    <row r="44" spans="2:12" ht="13.5" thickBot="1">
      <c r="B44" s="55" t="s">
        <v>40</v>
      </c>
      <c r="C44" s="177"/>
      <c r="D44" s="180"/>
      <c r="E44" s="180"/>
      <c r="F44" s="180"/>
      <c r="G44" s="183"/>
      <c r="H44" s="186"/>
      <c r="I44" s="51"/>
      <c r="J44" s="44"/>
      <c r="K44" s="86"/>
      <c r="L44" s="43">
        <f>(I44*D40)+(J44*D40)+(K44*D40)</f>
        <v>0</v>
      </c>
    </row>
    <row r="45" spans="2:12" ht="13.5" thickBot="1">
      <c r="B45" s="54" t="s">
        <v>36</v>
      </c>
      <c r="C45" s="175">
        <v>7</v>
      </c>
      <c r="D45" s="178">
        <f>VLOOKUP(C45,'Completar SOFSE'!$A$20:$E$192,2,0)</f>
        <v>10</v>
      </c>
      <c r="E45" s="178" t="str">
        <f>VLOOKUP(C45,'Completar SOFSE'!$A$20:$E$192,3,0)</f>
        <v>C/U</v>
      </c>
      <c r="F45" s="178" t="str">
        <f>VLOOKUP(C45,'Completar SOFSE'!$A$20:$E$192,4,0)</f>
        <v>NUM43540110300N</v>
      </c>
      <c r="G45" s="181" t="str">
        <f>VLOOKUP(C45,'Completar SOFSE'!$A$20:$E$192,5,0)</f>
        <v>Tarjeta SV. Módulo
neumático de control</v>
      </c>
      <c r="H45" s="184" t="s">
        <v>85</v>
      </c>
      <c r="I45" s="51"/>
      <c r="J45" s="58"/>
      <c r="K45" s="84"/>
      <c r="L45" s="18">
        <f>I45*D45</f>
        <v>0</v>
      </c>
    </row>
    <row r="46" spans="2:12" ht="13.5" thickBot="1">
      <c r="B46" s="55" t="s">
        <v>37</v>
      </c>
      <c r="C46" s="176"/>
      <c r="D46" s="179"/>
      <c r="E46" s="179"/>
      <c r="F46" s="179"/>
      <c r="G46" s="182"/>
      <c r="H46" s="185"/>
      <c r="I46" s="51"/>
      <c r="J46" s="59"/>
      <c r="K46" s="85"/>
      <c r="L46" s="43">
        <f>I46*D45</f>
        <v>0</v>
      </c>
    </row>
    <row r="47" spans="2:12" ht="13.5" thickBot="1">
      <c r="B47" s="55" t="s">
        <v>38</v>
      </c>
      <c r="C47" s="176"/>
      <c r="D47" s="179"/>
      <c r="E47" s="179"/>
      <c r="F47" s="179"/>
      <c r="G47" s="182"/>
      <c r="H47" s="185"/>
      <c r="I47" s="51"/>
      <c r="J47" s="59"/>
      <c r="K47" s="85"/>
      <c r="L47" s="43">
        <f>I47*D45</f>
        <v>0</v>
      </c>
    </row>
    <row r="48" spans="2:12" ht="13.5" thickBot="1">
      <c r="B48" s="55" t="s">
        <v>39</v>
      </c>
      <c r="C48" s="176"/>
      <c r="D48" s="179"/>
      <c r="E48" s="179"/>
      <c r="F48" s="179"/>
      <c r="G48" s="182"/>
      <c r="H48" s="185"/>
      <c r="I48" s="51"/>
      <c r="J48" s="42"/>
      <c r="K48" s="85"/>
      <c r="L48" s="43">
        <f>(I48*D45)+(J48*D45)</f>
        <v>0</v>
      </c>
    </row>
    <row r="49" spans="2:12" ht="13.5" thickBot="1">
      <c r="B49" s="55" t="s">
        <v>40</v>
      </c>
      <c r="C49" s="177"/>
      <c r="D49" s="180"/>
      <c r="E49" s="180"/>
      <c r="F49" s="180"/>
      <c r="G49" s="183"/>
      <c r="H49" s="186"/>
      <c r="I49" s="51"/>
      <c r="J49" s="44"/>
      <c r="K49" s="86"/>
      <c r="L49" s="43">
        <f>(I49*D45)+(J49*D45)+(K49*D45)</f>
        <v>0</v>
      </c>
    </row>
    <row r="50" spans="2:12" ht="24" customHeight="1" thickBot="1">
      <c r="B50" s="203" t="s">
        <v>28</v>
      </c>
      <c r="C50" s="204"/>
      <c r="D50" s="204"/>
      <c r="E50" s="204"/>
      <c r="F50" s="204"/>
      <c r="G50" s="204"/>
      <c r="H50" s="89"/>
      <c r="I50" s="205">
        <f>SUM(L15:L49)</f>
        <v>0</v>
      </c>
      <c r="J50" s="206"/>
      <c r="K50" s="206"/>
      <c r="L50" s="207"/>
    </row>
    <row r="51" spans="2:12" ht="18.75" customHeight="1" thickBot="1">
      <c r="B51" s="199" t="s">
        <v>41</v>
      </c>
      <c r="C51" s="200"/>
      <c r="D51" s="200"/>
      <c r="E51" s="201"/>
      <c r="F51" s="201"/>
      <c r="G51" s="201"/>
      <c r="H51" s="201"/>
      <c r="I51" s="201"/>
      <c r="J51" s="201"/>
      <c r="K51" s="201"/>
      <c r="L51" s="202"/>
    </row>
    <row r="52" spans="2:12" ht="18.75" customHeight="1" thickBot="1">
      <c r="B52" s="199" t="s">
        <v>42</v>
      </c>
      <c r="C52" s="200"/>
      <c r="D52" s="208" t="s">
        <v>63</v>
      </c>
      <c r="E52" s="208"/>
      <c r="F52" s="208"/>
      <c r="G52" s="208"/>
      <c r="H52" s="79"/>
      <c r="I52" s="190"/>
      <c r="J52" s="190"/>
      <c r="K52" s="190"/>
      <c r="L52" s="191"/>
    </row>
    <row r="53" spans="2:12" ht="18.75" customHeight="1" thickBot="1">
      <c r="B53" s="199" t="s">
        <v>43</v>
      </c>
      <c r="C53" s="200"/>
      <c r="D53" s="208" t="str">
        <f>+'Completar SOFSE'!B14</f>
        <v>Según Artículo 7 del PCP</v>
      </c>
      <c r="E53" s="208"/>
      <c r="F53" s="208"/>
      <c r="G53" s="208"/>
      <c r="H53" s="79"/>
      <c r="I53" s="190"/>
      <c r="J53" s="190"/>
      <c r="K53" s="190"/>
      <c r="L53" s="191"/>
    </row>
    <row r="54" spans="2:12" ht="18.75" customHeight="1" thickBot="1">
      <c r="B54" s="199" t="s">
        <v>44</v>
      </c>
      <c r="C54" s="200"/>
      <c r="D54" s="208" t="str">
        <f>+'Completar SOFSE'!B15</f>
        <v>Según Artículo 117 del R.C.C.</v>
      </c>
      <c r="E54" s="208"/>
      <c r="F54" s="208"/>
      <c r="G54" s="208"/>
      <c r="H54" s="79"/>
      <c r="I54" s="192"/>
      <c r="J54" s="192"/>
      <c r="K54" s="192"/>
      <c r="L54" s="193"/>
    </row>
    <row r="55" spans="2:12">
      <c r="B55" s="73"/>
      <c r="C55" s="74"/>
      <c r="D55" s="74"/>
      <c r="E55" s="74"/>
      <c r="F55" s="74"/>
      <c r="G55" s="75"/>
      <c r="H55" s="75"/>
      <c r="I55" s="75"/>
      <c r="J55" s="75"/>
      <c r="K55" s="75"/>
      <c r="L55" s="76"/>
    </row>
    <row r="56" spans="2:12">
      <c r="B56" s="19"/>
      <c r="C56" s="20"/>
      <c r="D56" s="20"/>
      <c r="E56" s="20"/>
      <c r="F56" s="20"/>
      <c r="G56" s="21"/>
      <c r="H56" s="21"/>
      <c r="I56" s="21"/>
      <c r="J56" s="21"/>
      <c r="K56" s="21"/>
      <c r="L56" s="22"/>
    </row>
    <row r="57" spans="2:12">
      <c r="B57" s="19"/>
      <c r="C57" s="20"/>
      <c r="D57" s="20"/>
      <c r="E57" s="20"/>
      <c r="F57" s="20"/>
      <c r="G57" s="21"/>
      <c r="H57" s="21"/>
      <c r="I57" s="21"/>
      <c r="J57" s="21"/>
      <c r="K57" s="21"/>
      <c r="L57" s="22"/>
    </row>
    <row r="58" spans="2:12">
      <c r="B58" s="19"/>
      <c r="C58" s="20"/>
      <c r="D58" s="20"/>
      <c r="E58" s="20"/>
      <c r="F58" s="20"/>
      <c r="G58" s="21"/>
      <c r="H58" s="21"/>
      <c r="I58" s="21"/>
      <c r="J58" s="21"/>
      <c r="K58" s="21"/>
      <c r="L58" s="22"/>
    </row>
    <row r="59" spans="2:12" ht="13.5" thickBot="1">
      <c r="B59" s="23"/>
      <c r="C59" s="24"/>
      <c r="D59" s="24"/>
      <c r="E59" s="24"/>
      <c r="F59" s="24"/>
      <c r="G59" s="25"/>
      <c r="H59" s="25"/>
      <c r="I59" s="25"/>
      <c r="J59" s="25"/>
      <c r="K59" s="25"/>
      <c r="L59" s="26"/>
    </row>
  </sheetData>
  <mergeCells count="80">
    <mergeCell ref="B3:L4"/>
    <mergeCell ref="I5:L5"/>
    <mergeCell ref="I6:I7"/>
    <mergeCell ref="J8:L8"/>
    <mergeCell ref="J9:L9"/>
    <mergeCell ref="D5:G5"/>
    <mergeCell ref="B5:C5"/>
    <mergeCell ref="B6:C6"/>
    <mergeCell ref="B8:C10"/>
    <mergeCell ref="J10:L10"/>
    <mergeCell ref="J6:L7"/>
    <mergeCell ref="B54:C54"/>
    <mergeCell ref="D52:G52"/>
    <mergeCell ref="D53:G53"/>
    <mergeCell ref="D54:G54"/>
    <mergeCell ref="B52:C52"/>
    <mergeCell ref="I54:L54"/>
    <mergeCell ref="D6:G6"/>
    <mergeCell ref="D7:G7"/>
    <mergeCell ref="D8:G10"/>
    <mergeCell ref="D11:G11"/>
    <mergeCell ref="G13:G14"/>
    <mergeCell ref="J12:L12"/>
    <mergeCell ref="J11:L11"/>
    <mergeCell ref="B51:D51"/>
    <mergeCell ref="E51:L51"/>
    <mergeCell ref="B50:G50"/>
    <mergeCell ref="I50:L50"/>
    <mergeCell ref="H25:H29"/>
    <mergeCell ref="C30:C34"/>
    <mergeCell ref="D30:D34"/>
    <mergeCell ref="B53:C53"/>
    <mergeCell ref="C25:C29"/>
    <mergeCell ref="D25:D29"/>
    <mergeCell ref="E25:E29"/>
    <mergeCell ref="F25:F29"/>
    <mergeCell ref="I53:L53"/>
    <mergeCell ref="C35:C39"/>
    <mergeCell ref="D35:D39"/>
    <mergeCell ref="I52:L52"/>
    <mergeCell ref="C45:C49"/>
    <mergeCell ref="D45:D49"/>
    <mergeCell ref="E45:E49"/>
    <mergeCell ref="F45:F49"/>
    <mergeCell ref="G45:G49"/>
    <mergeCell ref="H45:H49"/>
    <mergeCell ref="G30:G34"/>
    <mergeCell ref="H30:H34"/>
    <mergeCell ref="B13:B14"/>
    <mergeCell ref="G15:G19"/>
    <mergeCell ref="H15:H19"/>
    <mergeCell ref="C20:C24"/>
    <mergeCell ref="D20:D24"/>
    <mergeCell ref="E20:E24"/>
    <mergeCell ref="F20:F24"/>
    <mergeCell ref="G20:G24"/>
    <mergeCell ref="H20:H24"/>
    <mergeCell ref="C15:C19"/>
    <mergeCell ref="D15:D19"/>
    <mergeCell ref="E15:E19"/>
    <mergeCell ref="F15:F19"/>
    <mergeCell ref="C13:C14"/>
    <mergeCell ref="D13:D14"/>
    <mergeCell ref="E13:E14"/>
    <mergeCell ref="I13:L13"/>
    <mergeCell ref="H13:H14"/>
    <mergeCell ref="F13:F14"/>
    <mergeCell ref="C40:C44"/>
    <mergeCell ref="D40:D44"/>
    <mergeCell ref="E40:E44"/>
    <mergeCell ref="F40:F44"/>
    <mergeCell ref="G40:G44"/>
    <mergeCell ref="E35:E39"/>
    <mergeCell ref="F35:F39"/>
    <mergeCell ref="G35:G39"/>
    <mergeCell ref="G25:G29"/>
    <mergeCell ref="H35:H39"/>
    <mergeCell ref="H40:H44"/>
    <mergeCell ref="E30:E34"/>
    <mergeCell ref="F30:F34"/>
  </mergeCells>
  <conditionalFormatting sqref="K15:K49">
    <cfRule type="cellIs" dxfId="1" priority="28" stopIfTrue="1" operator="equal">
      <formula>#REF!</formula>
    </cfRule>
  </conditionalFormatting>
  <dataValidations count="2">
    <dataValidation allowBlank="1" showInputMessage="1" showErrorMessage="1" promptTitle="Completar por el Oferente" prompt=" " sqref="E51 I18:J18 I28:J28 I33:J33 I38:J38 I43:J43 I48:J48 I24:K24 I19:K19 I29:K29 I34:K34 I39:K39 I44:K44 I49:K49 I15:I17 I23:J23 I20:I22 I25:I27 I30:I32 I35:I37 I40:I42 I45:I47"/>
    <dataValidation operator="equal" allowBlank="1" showInputMessage="1" showErrorMessage="1" promptTitle="Completar por el Oferente" prompt=" " sqref="J6:L10"/>
  </dataValidations>
  <printOptions horizontalCentered="1" verticalCentered="1"/>
  <pageMargins left="0.25" right="0.25" top="0.75" bottom="0.75" header="0.3" footer="0.3"/>
  <pageSetup paperSize="9" scale="9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01"/>
  <sheetViews>
    <sheetView topLeftCell="A7" zoomScaleNormal="100" workbookViewId="0">
      <selection activeCell="C17" sqref="C17"/>
    </sheetView>
  </sheetViews>
  <sheetFormatPr baseColWidth="10" defaultRowHeight="12.75"/>
  <cols>
    <col min="1" max="1" width="24" style="27" customWidth="1"/>
    <col min="2" max="2" width="19.7109375" style="27" customWidth="1"/>
    <col min="3" max="3" width="11.42578125" style="27"/>
    <col min="4" max="4" width="20.140625" style="27" customWidth="1"/>
    <col min="5" max="5" width="23.85546875" style="27" bestFit="1" customWidth="1"/>
    <col min="6" max="6" width="19.42578125" style="27" customWidth="1"/>
    <col min="7" max="7" width="11.42578125" style="27"/>
    <col min="8" max="12" width="11.42578125" style="27" hidden="1" customWidth="1"/>
    <col min="13" max="13" width="0" style="27" hidden="1" customWidth="1"/>
    <col min="14" max="16384" width="11.42578125" style="27"/>
  </cols>
  <sheetData>
    <row r="3" spans="1:12" ht="15.75">
      <c r="A3" s="69" t="s">
        <v>22</v>
      </c>
    </row>
    <row r="4" spans="1:12">
      <c r="A4" s="28"/>
    </row>
    <row r="5" spans="1:12">
      <c r="A5" s="45" t="s">
        <v>9</v>
      </c>
      <c r="B5" s="108" t="s">
        <v>92</v>
      </c>
      <c r="H5" s="29" t="s">
        <v>13</v>
      </c>
      <c r="I5" s="30" t="s">
        <v>14</v>
      </c>
      <c r="J5" s="30"/>
      <c r="K5" s="29" t="s">
        <v>19</v>
      </c>
      <c r="L5" s="31">
        <v>0.105</v>
      </c>
    </row>
    <row r="6" spans="1:12">
      <c r="A6" s="45" t="s">
        <v>25</v>
      </c>
      <c r="B6" s="27" t="s">
        <v>45</v>
      </c>
      <c r="H6" s="32"/>
      <c r="I6" s="33" t="s">
        <v>15</v>
      </c>
      <c r="J6" s="33"/>
      <c r="K6" s="32"/>
      <c r="L6" s="34">
        <v>0.21</v>
      </c>
    </row>
    <row r="7" spans="1:12">
      <c r="A7" s="45" t="s">
        <v>26</v>
      </c>
      <c r="B7" s="27" t="s">
        <v>64</v>
      </c>
      <c r="H7" s="32"/>
      <c r="I7" s="33" t="s">
        <v>16</v>
      </c>
      <c r="J7" s="33"/>
      <c r="K7" s="32"/>
      <c r="L7" s="34">
        <v>0.27</v>
      </c>
    </row>
    <row r="8" spans="1:12" ht="15">
      <c r="A8" s="45" t="s">
        <v>10</v>
      </c>
      <c r="B8" t="s">
        <v>88</v>
      </c>
      <c r="H8" s="32"/>
      <c r="I8" s="33" t="s">
        <v>17</v>
      </c>
      <c r="J8" s="33"/>
      <c r="K8" s="32"/>
      <c r="L8" s="35"/>
    </row>
    <row r="9" spans="1:12">
      <c r="A9" s="45"/>
      <c r="H9" s="36"/>
      <c r="I9" s="37"/>
      <c r="J9" s="38"/>
      <c r="K9" s="36"/>
      <c r="L9" s="38"/>
    </row>
    <row r="10" spans="1:12">
      <c r="A10" s="70" t="s">
        <v>23</v>
      </c>
      <c r="H10" s="33"/>
      <c r="I10" s="33"/>
      <c r="J10" s="33"/>
    </row>
    <row r="11" spans="1:12">
      <c r="A11" s="81"/>
      <c r="B11" s="80"/>
      <c r="H11" s="33"/>
      <c r="I11" s="33"/>
      <c r="J11" s="33"/>
    </row>
    <row r="12" spans="1:12">
      <c r="A12" s="71" t="s">
        <v>20</v>
      </c>
      <c r="B12" s="27" t="s">
        <v>63</v>
      </c>
      <c r="D12" s="27" t="s">
        <v>56</v>
      </c>
      <c r="G12" s="33"/>
      <c r="H12" s="33"/>
      <c r="I12" s="33"/>
      <c r="J12" s="33"/>
      <c r="K12" s="33"/>
    </row>
    <row r="13" spans="1:12">
      <c r="A13" s="71" t="s">
        <v>60</v>
      </c>
      <c r="B13" s="27" t="s">
        <v>62</v>
      </c>
      <c r="G13" s="33"/>
      <c r="H13" s="33"/>
      <c r="I13" s="33"/>
      <c r="J13" s="33"/>
      <c r="K13" s="33"/>
    </row>
    <row r="14" spans="1:12">
      <c r="A14" s="71" t="s">
        <v>6</v>
      </c>
      <c r="B14" s="33" t="s">
        <v>61</v>
      </c>
      <c r="G14" s="33"/>
      <c r="H14" s="33"/>
      <c r="I14" s="33"/>
      <c r="J14" s="33"/>
      <c r="K14" s="33"/>
    </row>
    <row r="15" spans="1:12">
      <c r="A15" s="71" t="s">
        <v>7</v>
      </c>
      <c r="B15" s="33" t="s">
        <v>50</v>
      </c>
      <c r="G15" s="33"/>
      <c r="H15" s="33"/>
      <c r="I15" s="33"/>
      <c r="J15" s="33"/>
      <c r="K15" s="33"/>
    </row>
    <row r="16" spans="1:12">
      <c r="G16" s="33"/>
      <c r="H16" s="33"/>
      <c r="I16" s="33"/>
      <c r="J16" s="33"/>
      <c r="K16" s="33"/>
    </row>
    <row r="17" spans="1:11">
      <c r="G17" s="33"/>
      <c r="H17" s="33"/>
      <c r="I17" s="33"/>
      <c r="J17" s="33"/>
      <c r="K17" s="33"/>
    </row>
    <row r="18" spans="1:11" ht="15.75">
      <c r="A18" s="69" t="s">
        <v>46</v>
      </c>
      <c r="B18" s="45"/>
    </row>
    <row r="20" spans="1:11">
      <c r="A20" s="167" t="s">
        <v>24</v>
      </c>
      <c r="B20" s="231" t="s">
        <v>11</v>
      </c>
      <c r="C20" s="167" t="s">
        <v>3</v>
      </c>
      <c r="D20" s="167" t="s">
        <v>51</v>
      </c>
      <c r="E20" s="167" t="s">
        <v>29</v>
      </c>
      <c r="F20" s="166" t="s">
        <v>86</v>
      </c>
    </row>
    <row r="21" spans="1:11" ht="19.5" customHeight="1">
      <c r="A21" s="167"/>
      <c r="B21" s="231"/>
      <c r="C21" s="167"/>
      <c r="D21" s="167"/>
      <c r="E21" s="167"/>
      <c r="F21" s="167"/>
    </row>
    <row r="22" spans="1:11" s="80" customFormat="1" ht="25.5">
      <c r="A22" s="83">
        <v>1</v>
      </c>
      <c r="B22" s="109">
        <v>10</v>
      </c>
      <c r="C22" s="5" t="s">
        <v>54</v>
      </c>
      <c r="D22" s="90" t="s">
        <v>65</v>
      </c>
      <c r="E22" s="101" t="s">
        <v>78</v>
      </c>
      <c r="F22" s="5" t="s">
        <v>79</v>
      </c>
    </row>
    <row r="23" spans="1:11" s="80" customFormat="1" ht="15">
      <c r="A23" s="83">
        <v>2</v>
      </c>
      <c r="B23" s="109">
        <v>10</v>
      </c>
      <c r="C23" s="5" t="s">
        <v>54</v>
      </c>
      <c r="D23" s="106" t="s">
        <v>66</v>
      </c>
      <c r="E23" t="s">
        <v>77</v>
      </c>
      <c r="F23" s="102" t="s">
        <v>80</v>
      </c>
    </row>
    <row r="24" spans="1:11" s="80" customFormat="1" ht="15">
      <c r="A24" s="83">
        <v>3</v>
      </c>
      <c r="B24" s="109">
        <v>10</v>
      </c>
      <c r="C24" s="5" t="s">
        <v>54</v>
      </c>
      <c r="D24" s="105" t="s">
        <v>67</v>
      </c>
      <c r="E24" t="s">
        <v>76</v>
      </c>
      <c r="F24" s="103" t="s">
        <v>81</v>
      </c>
    </row>
    <row r="25" spans="1:11" s="80" customFormat="1" ht="15">
      <c r="A25" s="83">
        <v>4</v>
      </c>
      <c r="B25" s="109">
        <v>10</v>
      </c>
      <c r="C25" s="5" t="s">
        <v>54</v>
      </c>
      <c r="D25" s="106" t="s">
        <v>68</v>
      </c>
      <c r="E25" t="s">
        <v>75</v>
      </c>
      <c r="F25" s="102" t="s">
        <v>82</v>
      </c>
    </row>
    <row r="26" spans="1:11" s="80" customFormat="1" ht="15">
      <c r="A26" s="83">
        <v>5</v>
      </c>
      <c r="B26" s="109">
        <v>10</v>
      </c>
      <c r="C26" s="5" t="s">
        <v>54</v>
      </c>
      <c r="D26" s="106" t="s">
        <v>69</v>
      </c>
      <c r="E26" t="s">
        <v>74</v>
      </c>
      <c r="F26" s="102" t="s">
        <v>83</v>
      </c>
    </row>
    <row r="27" spans="1:11" s="80" customFormat="1" ht="25.5">
      <c r="A27" s="83">
        <v>6</v>
      </c>
      <c r="B27" s="109">
        <v>10</v>
      </c>
      <c r="C27" s="5" t="s">
        <v>54</v>
      </c>
      <c r="D27" s="106" t="s">
        <v>70</v>
      </c>
      <c r="E27" s="105" t="s">
        <v>73</v>
      </c>
      <c r="F27" s="102" t="s">
        <v>84</v>
      </c>
    </row>
    <row r="28" spans="1:11" s="80" customFormat="1" ht="25.5">
      <c r="A28" s="83">
        <v>7</v>
      </c>
      <c r="B28" s="109">
        <v>10</v>
      </c>
      <c r="C28" s="5" t="s">
        <v>54</v>
      </c>
      <c r="D28" s="105" t="s">
        <v>71</v>
      </c>
      <c r="E28" s="107" t="s">
        <v>72</v>
      </c>
      <c r="F28" s="104" t="s">
        <v>85</v>
      </c>
    </row>
    <row r="29" spans="1:11" s="80" customFormat="1">
      <c r="A29" s="91"/>
      <c r="B29" s="27"/>
      <c r="C29" s="27"/>
      <c r="D29" s="27"/>
      <c r="E29" s="27"/>
      <c r="F29" s="27"/>
    </row>
    <row r="30" spans="1:11" s="80" customFormat="1">
      <c r="A30" s="91"/>
      <c r="B30" s="27"/>
      <c r="C30" s="27"/>
      <c r="D30" s="27"/>
      <c r="E30" s="27"/>
      <c r="F30" s="27"/>
    </row>
    <row r="31" spans="1:11" s="80" customFormat="1">
      <c r="A31" s="91"/>
      <c r="B31" s="27"/>
      <c r="C31" s="27"/>
      <c r="D31" s="27"/>
      <c r="E31" s="27"/>
      <c r="F31" s="27"/>
    </row>
    <row r="32" spans="1:11" s="80" customFormat="1">
      <c r="A32" s="91"/>
      <c r="B32" s="27"/>
      <c r="C32" s="27"/>
      <c r="D32" s="27"/>
      <c r="E32" s="27"/>
      <c r="F32" s="27"/>
    </row>
    <row r="33" spans="1:6" s="80" customFormat="1">
      <c r="A33" s="91"/>
      <c r="B33" s="27"/>
      <c r="C33" s="27"/>
      <c r="D33" s="27"/>
      <c r="E33" s="27"/>
      <c r="F33" s="27"/>
    </row>
    <row r="34" spans="1:6" s="80" customFormat="1">
      <c r="A34" s="91"/>
      <c r="B34" s="27"/>
      <c r="C34" s="27"/>
      <c r="D34" s="27"/>
      <c r="E34" s="27"/>
      <c r="F34" s="27"/>
    </row>
    <row r="35" spans="1:6" s="80" customFormat="1">
      <c r="A35" s="91"/>
      <c r="B35" s="27"/>
      <c r="C35" s="27"/>
      <c r="D35" s="27"/>
      <c r="E35" s="27"/>
      <c r="F35" s="27"/>
    </row>
    <row r="36" spans="1:6" s="80" customFormat="1">
      <c r="A36" s="91"/>
      <c r="B36" s="27"/>
      <c r="C36" s="27"/>
      <c r="D36" s="27"/>
      <c r="E36" s="27"/>
      <c r="F36" s="27"/>
    </row>
    <row r="37" spans="1:6" s="80" customFormat="1">
      <c r="A37" s="91"/>
      <c r="B37" s="27"/>
      <c r="C37" s="27"/>
      <c r="D37" s="27"/>
      <c r="E37" s="27"/>
      <c r="F37" s="27"/>
    </row>
    <row r="38" spans="1:6" s="80" customFormat="1">
      <c r="A38" s="91"/>
      <c r="B38" s="27"/>
      <c r="C38" s="27"/>
      <c r="D38" s="27"/>
      <c r="E38" s="27"/>
      <c r="F38" s="27"/>
    </row>
    <row r="39" spans="1:6">
      <c r="A39" s="91"/>
    </row>
    <row r="40" spans="1:6">
      <c r="A40" s="91"/>
    </row>
    <row r="41" spans="1:6">
      <c r="A41" s="91"/>
    </row>
    <row r="42" spans="1:6">
      <c r="A42" s="91"/>
    </row>
    <row r="43" spans="1:6">
      <c r="A43" s="91"/>
    </row>
    <row r="44" spans="1:6">
      <c r="A44" s="91"/>
    </row>
    <row r="45" spans="1:6">
      <c r="A45" s="91"/>
    </row>
    <row r="46" spans="1:6">
      <c r="A46" s="91"/>
    </row>
    <row r="47" spans="1:6">
      <c r="A47" s="91"/>
    </row>
    <row r="48" spans="1:6">
      <c r="A48" s="91"/>
    </row>
    <row r="49" spans="1:1">
      <c r="A49" s="91"/>
    </row>
    <row r="50" spans="1:1">
      <c r="A50" s="91"/>
    </row>
    <row r="51" spans="1:1">
      <c r="A51" s="91"/>
    </row>
    <row r="52" spans="1:1">
      <c r="A52" s="91"/>
    </row>
    <row r="53" spans="1:1">
      <c r="A53" s="91"/>
    </row>
    <row r="54" spans="1:1">
      <c r="A54" s="91"/>
    </row>
    <row r="55" spans="1:1">
      <c r="A55" s="91"/>
    </row>
    <row r="56" spans="1:1">
      <c r="A56" s="91"/>
    </row>
    <row r="57" spans="1:1">
      <c r="A57" s="91"/>
    </row>
    <row r="58" spans="1:1">
      <c r="A58" s="91"/>
    </row>
    <row r="59" spans="1:1">
      <c r="A59" s="91"/>
    </row>
    <row r="60" spans="1:1">
      <c r="A60" s="91"/>
    </row>
    <row r="61" spans="1:1">
      <c r="A61" s="91"/>
    </row>
    <row r="62" spans="1:1">
      <c r="A62" s="91"/>
    </row>
    <row r="63" spans="1:1">
      <c r="A63" s="91"/>
    </row>
    <row r="64" spans="1:1">
      <c r="A64" s="91"/>
    </row>
    <row r="65" spans="1:1">
      <c r="A65" s="91"/>
    </row>
    <row r="66" spans="1:1">
      <c r="A66" s="91"/>
    </row>
    <row r="67" spans="1:1">
      <c r="A67" s="91"/>
    </row>
    <row r="68" spans="1:1">
      <c r="A68" s="91"/>
    </row>
    <row r="69" spans="1:1">
      <c r="A69" s="91"/>
    </row>
    <row r="70" spans="1:1">
      <c r="A70" s="91"/>
    </row>
    <row r="71" spans="1:1">
      <c r="A71" s="91"/>
    </row>
    <row r="72" spans="1:1">
      <c r="A72" s="91"/>
    </row>
    <row r="73" spans="1:1">
      <c r="A73" s="91"/>
    </row>
    <row r="74" spans="1:1">
      <c r="A74" s="91"/>
    </row>
    <row r="75" spans="1:1" ht="15" customHeight="1">
      <c r="A75" s="91"/>
    </row>
    <row r="76" spans="1:1" ht="12.75" customHeight="1">
      <c r="A76" s="91"/>
    </row>
    <row r="77" spans="1:1" ht="12.75" customHeight="1">
      <c r="A77" s="91"/>
    </row>
    <row r="78" spans="1:1" ht="12.75" customHeight="1">
      <c r="A78" s="91"/>
    </row>
    <row r="79" spans="1:1" ht="15" customHeight="1">
      <c r="A79" s="91"/>
    </row>
    <row r="80" spans="1:1" ht="12.75" customHeight="1">
      <c r="A80" s="91"/>
    </row>
    <row r="81" spans="1:1" ht="12.75" customHeight="1">
      <c r="A81" s="91"/>
    </row>
    <row r="82" spans="1:1" ht="12.75" customHeight="1">
      <c r="A82" s="91"/>
    </row>
    <row r="83" spans="1:1" ht="12.75" customHeight="1">
      <c r="A83" s="91"/>
    </row>
    <row r="84" spans="1:1" ht="12.75" customHeight="1">
      <c r="A84" s="91"/>
    </row>
    <row r="85" spans="1:1" ht="12.75" customHeight="1">
      <c r="A85" s="91"/>
    </row>
    <row r="86" spans="1:1" ht="12.75" customHeight="1">
      <c r="A86" s="91"/>
    </row>
    <row r="87" spans="1:1" ht="12.75" customHeight="1">
      <c r="A87" s="91"/>
    </row>
    <row r="88" spans="1:1">
      <c r="A88" s="91"/>
    </row>
    <row r="89" spans="1:1" ht="15" customHeight="1">
      <c r="A89" s="91"/>
    </row>
    <row r="90" spans="1:1" ht="12.75" customHeight="1">
      <c r="A90" s="91"/>
    </row>
    <row r="91" spans="1:1" ht="12.75" customHeight="1">
      <c r="A91" s="91"/>
    </row>
    <row r="92" spans="1:1">
      <c r="A92" s="91"/>
    </row>
    <row r="93" spans="1:1">
      <c r="A93" s="91"/>
    </row>
    <row r="94" spans="1:1">
      <c r="A94" s="91"/>
    </row>
    <row r="95" spans="1:1">
      <c r="A95" s="91"/>
    </row>
    <row r="96" spans="1:1">
      <c r="A96" s="91"/>
    </row>
    <row r="97" spans="1:1">
      <c r="A97" s="91"/>
    </row>
    <row r="98" spans="1:1">
      <c r="A98" s="91"/>
    </row>
    <row r="99" spans="1:1">
      <c r="A99" s="91"/>
    </row>
    <row r="100" spans="1:1">
      <c r="A100" s="91"/>
    </row>
    <row r="101" spans="1:1">
      <c r="A101" s="91"/>
    </row>
    <row r="102" spans="1:1">
      <c r="A102" s="91"/>
    </row>
    <row r="103" spans="1:1">
      <c r="A103" s="91"/>
    </row>
    <row r="104" spans="1:1">
      <c r="A104" s="91"/>
    </row>
    <row r="105" spans="1:1">
      <c r="A105" s="91"/>
    </row>
    <row r="106" spans="1:1">
      <c r="A106" s="91"/>
    </row>
    <row r="107" spans="1:1">
      <c r="A107" s="91"/>
    </row>
    <row r="108" spans="1:1">
      <c r="A108" s="91"/>
    </row>
    <row r="109" spans="1:1">
      <c r="A109" s="91"/>
    </row>
    <row r="110" spans="1:1">
      <c r="A110" s="91"/>
    </row>
    <row r="111" spans="1:1">
      <c r="A111" s="91"/>
    </row>
    <row r="112" spans="1:1">
      <c r="A112" s="91"/>
    </row>
    <row r="113" spans="1:1">
      <c r="A113" s="91"/>
    </row>
    <row r="114" spans="1:1">
      <c r="A114" s="91"/>
    </row>
    <row r="115" spans="1:1">
      <c r="A115" s="91"/>
    </row>
    <row r="116" spans="1:1">
      <c r="A116" s="91"/>
    </row>
    <row r="117" spans="1:1">
      <c r="A117" s="91"/>
    </row>
    <row r="118" spans="1:1">
      <c r="A118" s="91"/>
    </row>
    <row r="119" spans="1:1">
      <c r="A119" s="91"/>
    </row>
    <row r="120" spans="1:1">
      <c r="A120" s="91"/>
    </row>
    <row r="121" spans="1:1">
      <c r="A121" s="91"/>
    </row>
    <row r="122" spans="1:1">
      <c r="A122" s="91"/>
    </row>
    <row r="123" spans="1:1">
      <c r="A123" s="91"/>
    </row>
    <row r="124" spans="1:1">
      <c r="A124" s="91"/>
    </row>
    <row r="125" spans="1:1">
      <c r="A125" s="91"/>
    </row>
    <row r="126" spans="1:1">
      <c r="A126" s="91"/>
    </row>
    <row r="127" spans="1:1">
      <c r="A127" s="91"/>
    </row>
    <row r="128" spans="1:1">
      <c r="A128" s="91"/>
    </row>
    <row r="129" spans="1:1">
      <c r="A129" s="91"/>
    </row>
    <row r="130" spans="1:1">
      <c r="A130" s="91"/>
    </row>
    <row r="131" spans="1:1">
      <c r="A131" s="91"/>
    </row>
    <row r="132" spans="1:1">
      <c r="A132" s="91"/>
    </row>
    <row r="133" spans="1:1">
      <c r="A133" s="91"/>
    </row>
    <row r="134" spans="1:1">
      <c r="A134" s="91"/>
    </row>
    <row r="135" spans="1:1">
      <c r="A135" s="91"/>
    </row>
    <row r="136" spans="1:1">
      <c r="A136" s="91"/>
    </row>
    <row r="137" spans="1:1">
      <c r="A137" s="91"/>
    </row>
    <row r="138" spans="1:1">
      <c r="A138" s="91"/>
    </row>
    <row r="139" spans="1:1">
      <c r="A139" s="91"/>
    </row>
    <row r="140" spans="1:1">
      <c r="A140" s="91"/>
    </row>
    <row r="141" spans="1:1">
      <c r="A141" s="91"/>
    </row>
    <row r="142" spans="1:1">
      <c r="A142" s="91"/>
    </row>
    <row r="143" spans="1:1">
      <c r="A143" s="91"/>
    </row>
    <row r="144" spans="1:1">
      <c r="A144" s="91"/>
    </row>
    <row r="145" spans="1:1">
      <c r="A145" s="91"/>
    </row>
    <row r="146" spans="1:1">
      <c r="A146" s="91"/>
    </row>
    <row r="147" spans="1:1">
      <c r="A147" s="91"/>
    </row>
    <row r="148" spans="1:1">
      <c r="A148" s="91"/>
    </row>
    <row r="149" spans="1:1">
      <c r="A149" s="91"/>
    </row>
    <row r="150" spans="1:1">
      <c r="A150" s="91"/>
    </row>
    <row r="151" spans="1:1">
      <c r="A151" s="91"/>
    </row>
    <row r="152" spans="1:1">
      <c r="A152" s="91"/>
    </row>
    <row r="153" spans="1:1">
      <c r="A153" s="91"/>
    </row>
    <row r="154" spans="1:1">
      <c r="A154" s="91"/>
    </row>
    <row r="155" spans="1:1">
      <c r="A155" s="91"/>
    </row>
    <row r="156" spans="1:1">
      <c r="A156" s="91"/>
    </row>
    <row r="157" spans="1:1">
      <c r="A157" s="91"/>
    </row>
    <row r="158" spans="1:1">
      <c r="A158" s="91"/>
    </row>
    <row r="159" spans="1:1">
      <c r="A159" s="91"/>
    </row>
    <row r="160" spans="1:1">
      <c r="A160" s="91"/>
    </row>
    <row r="161" spans="1:1">
      <c r="A161" s="91"/>
    </row>
    <row r="162" spans="1:1">
      <c r="A162" s="91"/>
    </row>
    <row r="163" spans="1:1">
      <c r="A163" s="91"/>
    </row>
    <row r="164" spans="1:1">
      <c r="A164" s="91"/>
    </row>
    <row r="165" spans="1:1">
      <c r="A165" s="91"/>
    </row>
    <row r="166" spans="1:1">
      <c r="A166" s="91"/>
    </row>
    <row r="167" spans="1:1">
      <c r="A167" s="91"/>
    </row>
    <row r="168" spans="1:1">
      <c r="A168" s="91"/>
    </row>
    <row r="169" spans="1:1">
      <c r="A169" s="91"/>
    </row>
    <row r="170" spans="1:1">
      <c r="A170" s="91"/>
    </row>
    <row r="171" spans="1:1">
      <c r="A171" s="91"/>
    </row>
    <row r="172" spans="1:1">
      <c r="A172" s="91"/>
    </row>
    <row r="173" spans="1:1">
      <c r="A173" s="91"/>
    </row>
    <row r="174" spans="1:1">
      <c r="A174" s="91"/>
    </row>
    <row r="175" spans="1:1">
      <c r="A175" s="91"/>
    </row>
    <row r="176" spans="1:1">
      <c r="A176" s="91"/>
    </row>
    <row r="177" spans="1:1">
      <c r="A177" s="91"/>
    </row>
    <row r="178" spans="1:1">
      <c r="A178" s="91"/>
    </row>
    <row r="179" spans="1:1">
      <c r="A179" s="91"/>
    </row>
    <row r="180" spans="1:1">
      <c r="A180" s="91"/>
    </row>
    <row r="181" spans="1:1">
      <c r="A181" s="91"/>
    </row>
    <row r="182" spans="1:1">
      <c r="A182" s="91"/>
    </row>
    <row r="183" spans="1:1">
      <c r="A183" s="91"/>
    </row>
    <row r="184" spans="1:1">
      <c r="A184" s="91"/>
    </row>
    <row r="185" spans="1:1">
      <c r="A185" s="91"/>
    </row>
    <row r="186" spans="1:1">
      <c r="A186" s="91"/>
    </row>
    <row r="187" spans="1:1">
      <c r="A187" s="91"/>
    </row>
    <row r="188" spans="1:1">
      <c r="A188" s="91"/>
    </row>
    <row r="189" spans="1:1">
      <c r="A189" s="91"/>
    </row>
    <row r="190" spans="1:1">
      <c r="A190" s="91"/>
    </row>
    <row r="191" spans="1:1">
      <c r="A191" s="91"/>
    </row>
    <row r="192" spans="1:1">
      <c r="A192" s="91"/>
    </row>
    <row r="193" spans="1:1">
      <c r="A193" s="91"/>
    </row>
    <row r="194" spans="1:1">
      <c r="A194" s="91"/>
    </row>
    <row r="195" spans="1:1">
      <c r="A195" s="91"/>
    </row>
    <row r="196" spans="1:1">
      <c r="A196" s="91"/>
    </row>
    <row r="197" spans="1:1">
      <c r="A197" s="91"/>
    </row>
    <row r="198" spans="1:1">
      <c r="A198" s="91"/>
    </row>
    <row r="199" spans="1:1">
      <c r="A199" s="91"/>
    </row>
    <row r="200" spans="1:1">
      <c r="A200" s="91"/>
    </row>
    <row r="201" spans="1:1">
      <c r="A201" s="91"/>
    </row>
    <row r="202" spans="1:1">
      <c r="A202" s="91"/>
    </row>
    <row r="203" spans="1:1">
      <c r="A203" s="91"/>
    </row>
    <row r="204" spans="1:1">
      <c r="A204" s="91"/>
    </row>
    <row r="205" spans="1:1">
      <c r="A205" s="91"/>
    </row>
    <row r="206" spans="1:1">
      <c r="A206" s="91"/>
    </row>
    <row r="207" spans="1:1">
      <c r="A207" s="91"/>
    </row>
    <row r="208" spans="1:1">
      <c r="A208" s="91"/>
    </row>
    <row r="209" spans="1:1">
      <c r="A209" s="91"/>
    </row>
    <row r="210" spans="1:1">
      <c r="A210" s="91"/>
    </row>
    <row r="211" spans="1:1">
      <c r="A211" s="91"/>
    </row>
    <row r="212" spans="1:1">
      <c r="A212" s="91"/>
    </row>
    <row r="213" spans="1:1">
      <c r="A213" s="91"/>
    </row>
    <row r="214" spans="1:1">
      <c r="A214" s="91"/>
    </row>
    <row r="215" spans="1:1">
      <c r="A215" s="91"/>
    </row>
    <row r="216" spans="1:1">
      <c r="A216" s="91"/>
    </row>
    <row r="217" spans="1:1">
      <c r="A217" s="91"/>
    </row>
    <row r="218" spans="1:1">
      <c r="A218" s="91"/>
    </row>
    <row r="219" spans="1:1">
      <c r="A219" s="91"/>
    </row>
    <row r="220" spans="1:1">
      <c r="A220" s="91"/>
    </row>
    <row r="221" spans="1:1">
      <c r="A221" s="91"/>
    </row>
    <row r="222" spans="1:1">
      <c r="A222" s="91"/>
    </row>
    <row r="223" spans="1:1">
      <c r="A223" s="91"/>
    </row>
    <row r="224" spans="1:1">
      <c r="A224" s="91"/>
    </row>
    <row r="225" spans="1:1">
      <c r="A225" s="91"/>
    </row>
    <row r="226" spans="1:1">
      <c r="A226" s="91"/>
    </row>
    <row r="227" spans="1:1">
      <c r="A227" s="91"/>
    </row>
    <row r="228" spans="1:1">
      <c r="A228" s="91"/>
    </row>
    <row r="229" spans="1:1">
      <c r="A229" s="91"/>
    </row>
    <row r="230" spans="1:1">
      <c r="A230" s="91"/>
    </row>
    <row r="231" spans="1:1">
      <c r="A231" s="91"/>
    </row>
    <row r="232" spans="1:1">
      <c r="A232" s="91"/>
    </row>
    <row r="233" spans="1:1">
      <c r="A233" s="91"/>
    </row>
    <row r="234" spans="1:1">
      <c r="A234" s="91"/>
    </row>
    <row r="235" spans="1:1">
      <c r="A235" s="91"/>
    </row>
    <row r="236" spans="1:1">
      <c r="A236" s="91"/>
    </row>
    <row r="237" spans="1:1">
      <c r="A237" s="91"/>
    </row>
    <row r="238" spans="1:1">
      <c r="A238" s="91"/>
    </row>
    <row r="239" spans="1:1">
      <c r="A239" s="91"/>
    </row>
    <row r="240" spans="1:1">
      <c r="A240" s="91"/>
    </row>
    <row r="241" spans="1:1">
      <c r="A241" s="91"/>
    </row>
    <row r="242" spans="1:1">
      <c r="A242" s="91"/>
    </row>
    <row r="243" spans="1:1">
      <c r="A243" s="91"/>
    </row>
    <row r="244" spans="1:1">
      <c r="A244" s="91"/>
    </row>
    <row r="245" spans="1:1">
      <c r="A245" s="91"/>
    </row>
    <row r="246" spans="1:1">
      <c r="A246" s="91"/>
    </row>
    <row r="247" spans="1:1">
      <c r="A247" s="91"/>
    </row>
    <row r="248" spans="1:1">
      <c r="A248" s="91"/>
    </row>
    <row r="249" spans="1:1">
      <c r="A249" s="91"/>
    </row>
    <row r="250" spans="1:1">
      <c r="A250" s="91"/>
    </row>
    <row r="251" spans="1:1">
      <c r="A251" s="91"/>
    </row>
    <row r="252" spans="1:1">
      <c r="A252" s="91"/>
    </row>
    <row r="253" spans="1:1">
      <c r="A253" s="91"/>
    </row>
    <row r="254" spans="1:1">
      <c r="A254" s="91"/>
    </row>
    <row r="255" spans="1:1">
      <c r="A255" s="91"/>
    </row>
    <row r="256" spans="1:1">
      <c r="A256" s="91"/>
    </row>
    <row r="257" spans="1:1">
      <c r="A257" s="91"/>
    </row>
    <row r="258" spans="1:1">
      <c r="A258" s="91"/>
    </row>
    <row r="259" spans="1:1">
      <c r="A259" s="91"/>
    </row>
    <row r="260" spans="1:1">
      <c r="A260" s="91"/>
    </row>
    <row r="261" spans="1:1">
      <c r="A261" s="91"/>
    </row>
    <row r="262" spans="1:1">
      <c r="A262" s="91"/>
    </row>
    <row r="263" spans="1:1">
      <c r="A263" s="91"/>
    </row>
    <row r="264" spans="1:1">
      <c r="A264" s="91"/>
    </row>
    <row r="265" spans="1:1">
      <c r="A265" s="91"/>
    </row>
    <row r="266" spans="1:1">
      <c r="A266" s="91"/>
    </row>
    <row r="267" spans="1:1">
      <c r="A267" s="91"/>
    </row>
    <row r="268" spans="1:1">
      <c r="A268" s="91"/>
    </row>
    <row r="269" spans="1:1">
      <c r="A269" s="91"/>
    </row>
    <row r="270" spans="1:1">
      <c r="A270" s="91"/>
    </row>
    <row r="271" spans="1:1">
      <c r="A271" s="91"/>
    </row>
    <row r="272" spans="1:1">
      <c r="A272" s="91"/>
    </row>
    <row r="273" spans="1:1">
      <c r="A273" s="91"/>
    </row>
    <row r="274" spans="1:1">
      <c r="A274" s="91"/>
    </row>
    <row r="275" spans="1:1">
      <c r="A275" s="91"/>
    </row>
    <row r="276" spans="1:1">
      <c r="A276" s="91"/>
    </row>
    <row r="277" spans="1:1">
      <c r="A277" s="91"/>
    </row>
    <row r="278" spans="1:1">
      <c r="A278" s="91"/>
    </row>
    <row r="279" spans="1:1">
      <c r="A279" s="91"/>
    </row>
    <row r="280" spans="1:1">
      <c r="A280" s="91"/>
    </row>
    <row r="281" spans="1:1">
      <c r="A281" s="91"/>
    </row>
    <row r="282" spans="1:1">
      <c r="A282" s="91"/>
    </row>
    <row r="283" spans="1:1">
      <c r="A283" s="91"/>
    </row>
    <row r="284" spans="1:1">
      <c r="A284" s="91"/>
    </row>
    <row r="285" spans="1:1">
      <c r="A285" s="91"/>
    </row>
    <row r="286" spans="1:1">
      <c r="A286" s="91"/>
    </row>
    <row r="287" spans="1:1">
      <c r="A287" s="91"/>
    </row>
    <row r="288" spans="1:1">
      <c r="A288" s="91"/>
    </row>
    <row r="289" spans="1:1">
      <c r="A289" s="91"/>
    </row>
    <row r="290" spans="1:1">
      <c r="A290" s="91"/>
    </row>
    <row r="291" spans="1:1">
      <c r="A291" s="91"/>
    </row>
    <row r="292" spans="1:1">
      <c r="A292" s="91"/>
    </row>
    <row r="293" spans="1:1">
      <c r="A293" s="91"/>
    </row>
    <row r="294" spans="1:1">
      <c r="A294" s="91"/>
    </row>
    <row r="295" spans="1:1">
      <c r="A295" s="91"/>
    </row>
    <row r="296" spans="1:1">
      <c r="A296" s="91"/>
    </row>
    <row r="297" spans="1:1">
      <c r="A297" s="91"/>
    </row>
    <row r="298" spans="1:1">
      <c r="A298" s="91"/>
    </row>
    <row r="299" spans="1:1">
      <c r="A299" s="91"/>
    </row>
    <row r="300" spans="1:1">
      <c r="A300" s="91"/>
    </row>
    <row r="301" spans="1:1">
      <c r="A301" s="91"/>
    </row>
    <row r="302" spans="1:1">
      <c r="A302" s="91"/>
    </row>
    <row r="303" spans="1:1">
      <c r="A303" s="91"/>
    </row>
    <row r="304" spans="1:1">
      <c r="A304" s="91"/>
    </row>
    <row r="305" spans="1:1">
      <c r="A305" s="91"/>
    </row>
    <row r="306" spans="1:1">
      <c r="A306" s="91"/>
    </row>
    <row r="307" spans="1:1">
      <c r="A307" s="91"/>
    </row>
    <row r="308" spans="1:1">
      <c r="A308" s="91"/>
    </row>
    <row r="309" spans="1:1">
      <c r="A309" s="91"/>
    </row>
    <row r="310" spans="1:1">
      <c r="A310" s="91"/>
    </row>
    <row r="311" spans="1:1">
      <c r="A311" s="91"/>
    </row>
    <row r="312" spans="1:1">
      <c r="A312" s="91"/>
    </row>
    <row r="313" spans="1:1">
      <c r="A313" s="91"/>
    </row>
    <row r="314" spans="1:1">
      <c r="A314" s="91"/>
    </row>
    <row r="315" spans="1:1">
      <c r="A315" s="91"/>
    </row>
    <row r="316" spans="1:1">
      <c r="A316" s="91"/>
    </row>
    <row r="317" spans="1:1">
      <c r="A317" s="91"/>
    </row>
    <row r="318" spans="1:1">
      <c r="A318" s="91"/>
    </row>
    <row r="319" spans="1:1">
      <c r="A319" s="91"/>
    </row>
    <row r="320" spans="1:1">
      <c r="A320" s="91"/>
    </row>
    <row r="321" spans="1:1">
      <c r="A321" s="91"/>
    </row>
    <row r="322" spans="1:1">
      <c r="A322" s="91"/>
    </row>
    <row r="323" spans="1:1">
      <c r="A323" s="91"/>
    </row>
    <row r="324" spans="1:1">
      <c r="A324" s="91"/>
    </row>
    <row r="325" spans="1:1">
      <c r="A325" s="91"/>
    </row>
    <row r="326" spans="1:1">
      <c r="A326" s="91"/>
    </row>
    <row r="327" spans="1:1">
      <c r="A327" s="91"/>
    </row>
    <row r="328" spans="1:1">
      <c r="A328" s="91"/>
    </row>
    <row r="329" spans="1:1">
      <c r="A329" s="91"/>
    </row>
    <row r="330" spans="1:1">
      <c r="A330" s="91"/>
    </row>
    <row r="331" spans="1:1">
      <c r="A331" s="91"/>
    </row>
    <row r="332" spans="1:1">
      <c r="A332" s="91"/>
    </row>
    <row r="333" spans="1:1">
      <c r="A333" s="91"/>
    </row>
    <row r="334" spans="1:1">
      <c r="A334" s="91"/>
    </row>
    <row r="335" spans="1:1">
      <c r="A335" s="91"/>
    </row>
    <row r="336" spans="1:1">
      <c r="A336" s="91"/>
    </row>
    <row r="337" spans="1:1">
      <c r="A337" s="91"/>
    </row>
    <row r="338" spans="1:1">
      <c r="A338" s="91"/>
    </row>
    <row r="339" spans="1:1">
      <c r="A339" s="91"/>
    </row>
    <row r="340" spans="1:1">
      <c r="A340" s="91"/>
    </row>
    <row r="341" spans="1:1">
      <c r="A341" s="91"/>
    </row>
    <row r="342" spans="1:1">
      <c r="A342" s="91"/>
    </row>
    <row r="343" spans="1:1">
      <c r="A343" s="91"/>
    </row>
    <row r="344" spans="1:1">
      <c r="A344" s="91"/>
    </row>
    <row r="345" spans="1:1">
      <c r="A345" s="91"/>
    </row>
    <row r="346" spans="1:1">
      <c r="A346" s="91"/>
    </row>
    <row r="347" spans="1:1">
      <c r="A347" s="91"/>
    </row>
    <row r="348" spans="1:1">
      <c r="A348" s="91"/>
    </row>
    <row r="349" spans="1:1">
      <c r="A349" s="91"/>
    </row>
    <row r="350" spans="1:1">
      <c r="A350" s="91"/>
    </row>
    <row r="351" spans="1:1">
      <c r="A351" s="91"/>
    </row>
    <row r="352" spans="1:1">
      <c r="A352" s="91"/>
    </row>
    <row r="353" spans="1:1">
      <c r="A353" s="91"/>
    </row>
    <row r="354" spans="1:1">
      <c r="A354" s="91"/>
    </row>
    <row r="355" spans="1:1">
      <c r="A355" s="91"/>
    </row>
    <row r="356" spans="1:1">
      <c r="A356" s="91"/>
    </row>
    <row r="357" spans="1:1">
      <c r="A357" s="91"/>
    </row>
    <row r="358" spans="1:1">
      <c r="A358" s="91"/>
    </row>
    <row r="359" spans="1:1">
      <c r="A359" s="91"/>
    </row>
    <row r="360" spans="1:1">
      <c r="A360" s="91"/>
    </row>
    <row r="361" spans="1:1">
      <c r="A361" s="91"/>
    </row>
    <row r="362" spans="1:1">
      <c r="A362" s="91"/>
    </row>
    <row r="363" spans="1:1">
      <c r="A363" s="91"/>
    </row>
    <row r="364" spans="1:1">
      <c r="A364" s="91"/>
    </row>
    <row r="365" spans="1:1">
      <c r="A365" s="91"/>
    </row>
    <row r="366" spans="1:1">
      <c r="A366" s="91"/>
    </row>
    <row r="367" spans="1:1">
      <c r="A367" s="91"/>
    </row>
    <row r="368" spans="1:1">
      <c r="A368" s="91"/>
    </row>
    <row r="369" spans="1:1">
      <c r="A369" s="91"/>
    </row>
    <row r="370" spans="1:1">
      <c r="A370" s="91"/>
    </row>
    <row r="371" spans="1:1">
      <c r="A371" s="91"/>
    </row>
    <row r="372" spans="1:1">
      <c r="A372" s="91"/>
    </row>
    <row r="373" spans="1:1">
      <c r="A373" s="91"/>
    </row>
    <row r="374" spans="1:1">
      <c r="A374" s="91"/>
    </row>
    <row r="375" spans="1:1">
      <c r="A375" s="91"/>
    </row>
    <row r="376" spans="1:1">
      <c r="A376" s="91"/>
    </row>
    <row r="377" spans="1:1">
      <c r="A377" s="91"/>
    </row>
    <row r="378" spans="1:1">
      <c r="A378" s="91"/>
    </row>
    <row r="379" spans="1:1">
      <c r="A379" s="91"/>
    </row>
    <row r="380" spans="1:1">
      <c r="A380" s="91"/>
    </row>
    <row r="381" spans="1:1">
      <c r="A381" s="91"/>
    </row>
    <row r="382" spans="1:1">
      <c r="A382" s="91"/>
    </row>
    <row r="383" spans="1:1">
      <c r="A383" s="91"/>
    </row>
    <row r="384" spans="1:1">
      <c r="A384" s="91"/>
    </row>
    <row r="385" spans="1:1">
      <c r="A385" s="91"/>
    </row>
    <row r="386" spans="1:1">
      <c r="A386" s="91"/>
    </row>
    <row r="387" spans="1:1">
      <c r="A387" s="91"/>
    </row>
    <row r="388" spans="1:1">
      <c r="A388" s="91"/>
    </row>
    <row r="389" spans="1:1">
      <c r="A389" s="91"/>
    </row>
    <row r="390" spans="1:1">
      <c r="A390" s="91"/>
    </row>
    <row r="391" spans="1:1">
      <c r="A391" s="91"/>
    </row>
    <row r="392" spans="1:1">
      <c r="A392" s="91"/>
    </row>
    <row r="393" spans="1:1">
      <c r="A393" s="91"/>
    </row>
    <row r="394" spans="1:1">
      <c r="A394" s="91"/>
    </row>
    <row r="395" spans="1:1">
      <c r="A395" s="91"/>
    </row>
    <row r="396" spans="1:1">
      <c r="A396" s="91"/>
    </row>
    <row r="397" spans="1:1">
      <c r="A397" s="91"/>
    </row>
    <row r="398" spans="1:1">
      <c r="A398" s="91"/>
    </row>
    <row r="399" spans="1:1">
      <c r="A399" s="91"/>
    </row>
    <row r="400" spans="1:1">
      <c r="A400" s="91"/>
    </row>
    <row r="401" spans="1:1">
      <c r="A401" s="91"/>
    </row>
  </sheetData>
  <mergeCells count="6">
    <mergeCell ref="F20:F21"/>
    <mergeCell ref="A20:A21"/>
    <mergeCell ref="B20:B21"/>
    <mergeCell ref="C20:C21"/>
    <mergeCell ref="D20:D21"/>
    <mergeCell ref="E20:E21"/>
  </mergeCells>
  <conditionalFormatting sqref="D1:D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Planilla Nacional - ANEXO A</vt:lpstr>
      <vt:lpstr>Planilla Extranjero - ANEXO A</vt:lpstr>
      <vt:lpstr>Completar SOFSE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2020-08-25T19:52:43Z</dcterms:modified>
</cp:coreProperties>
</file>