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0400" windowHeight="7365"/>
  </bookViews>
  <sheets>
    <sheet name="ANEXO A- Planilla Nacional" sheetId="2" r:id="rId1"/>
    <sheet name="ANEXO B- Planilla Extranjero" sheetId="6" r:id="rId2"/>
    <sheet name="Completar SOFSE" sheetId="4" state="hidden" r:id="rId3"/>
  </sheets>
  <definedNames>
    <definedName name="_xlnm.Print_Area" localSheetId="1">'ANEXO B- Planilla Extranjero'!$B$1:$L$39</definedName>
  </definedNames>
  <calcPr calcId="152511"/>
</workbook>
</file>

<file path=xl/calcChain.xml><?xml version="1.0" encoding="utf-8"?>
<calcChain xmlns="http://schemas.openxmlformats.org/spreadsheetml/2006/main">
  <c r="D32" i="6" l="1"/>
  <c r="D7" i="6"/>
  <c r="D7" i="2"/>
  <c r="I30" i="6"/>
  <c r="E31" i="6"/>
  <c r="D8" i="6" l="1"/>
  <c r="D8" i="2"/>
  <c r="D23" i="2" l="1"/>
  <c r="D34" i="6"/>
  <c r="D33" i="6"/>
  <c r="C15" i="6"/>
  <c r="D15" i="6" s="1"/>
  <c r="D11" i="6"/>
  <c r="D6" i="6"/>
  <c r="D5" i="6"/>
  <c r="D11" i="2"/>
  <c r="D6" i="2"/>
  <c r="D24" i="2"/>
  <c r="D22" i="2"/>
  <c r="D21" i="2"/>
  <c r="D5" i="2"/>
  <c r="B15" i="2"/>
  <c r="G15" i="2" s="1"/>
  <c r="A22" i="4"/>
  <c r="A23" i="4" s="1"/>
  <c r="B16" i="2" l="1"/>
  <c r="G16" i="2" s="1"/>
  <c r="H15" i="6"/>
  <c r="C16" i="2"/>
  <c r="K16" i="2" s="1"/>
  <c r="D15" i="2"/>
  <c r="E16" i="2"/>
  <c r="C15" i="2"/>
  <c r="J15" i="2" s="1"/>
  <c r="E15" i="2"/>
  <c r="F15" i="2"/>
  <c r="E15" i="6"/>
  <c r="G15" i="6"/>
  <c r="L17" i="6"/>
  <c r="L19" i="6"/>
  <c r="F15" i="6"/>
  <c r="C20" i="6"/>
  <c r="F20" i="6" s="1"/>
  <c r="K15" i="2"/>
  <c r="L16" i="6"/>
  <c r="J16" i="2"/>
  <c r="L15" i="6"/>
  <c r="D16" i="2"/>
  <c r="B17" i="2"/>
  <c r="G17" i="2" s="1"/>
  <c r="L18" i="6"/>
  <c r="F16" i="2" l="1"/>
  <c r="H20" i="6"/>
  <c r="E20" i="6"/>
  <c r="D20" i="6"/>
  <c r="L23" i="6" s="1"/>
  <c r="G20" i="6"/>
  <c r="C25" i="6"/>
  <c r="E17" i="2"/>
  <c r="C17" i="2"/>
  <c r="F17" i="2"/>
  <c r="D17" i="2"/>
  <c r="L24" i="6" l="1"/>
  <c r="L22" i="6"/>
  <c r="L21" i="6"/>
  <c r="L20" i="6"/>
  <c r="D25" i="6"/>
  <c r="G25" i="6"/>
  <c r="F25" i="6"/>
  <c r="E25" i="6"/>
  <c r="H25" i="6"/>
  <c r="K17" i="2"/>
  <c r="J17" i="2"/>
  <c r="L25" i="6" l="1"/>
  <c r="L26" i="6"/>
  <c r="L28" i="6"/>
  <c r="L29" i="6"/>
  <c r="L27" i="6"/>
  <c r="J18" i="2" l="1"/>
  <c r="K19" i="2" s="1"/>
  <c r="K18" i="2"/>
  <c r="K20" i="2" l="1"/>
</calcChain>
</file>

<file path=xl/sharedStrings.xml><?xml version="1.0" encoding="utf-8"?>
<sst xmlns="http://schemas.openxmlformats.org/spreadsheetml/2006/main" count="116" uniqueCount="74">
  <si>
    <t>TOTAL</t>
  </si>
  <si>
    <t>Tel.:</t>
  </si>
  <si>
    <t>E-Mail:</t>
  </si>
  <si>
    <t>U/M</t>
  </si>
  <si>
    <t>Código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</si>
  <si>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</si>
  <si>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</si>
  <si>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</si>
  <si>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</si>
  <si>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</si>
  <si>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</si>
  <si>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</si>
  <si>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</si>
  <si>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</si>
  <si>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</si>
  <si>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</si>
  <si>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</si>
  <si>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</si>
  <si>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Adjudicación :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</si>
  <si>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</si>
  <si>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</si>
  <si>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</si>
  <si>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</si>
  <si>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</si>
  <si>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</si>
  <si>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</si>
  <si>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Clase de Contratación: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</si>
  <si>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</si>
  <si>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</si>
  <si>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</si>
  <si>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</si>
  <si>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</si>
  <si>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</si>
  <si>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</si>
  <si>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>Subtotal I.V.A. $</t>
  </si>
  <si>
    <t xml:space="preserve">Subtotal </t>
  </si>
  <si>
    <t>Precio</t>
  </si>
  <si>
    <t>Unitario</t>
  </si>
  <si>
    <t>Flete</t>
  </si>
  <si>
    <t>Seguro</t>
  </si>
  <si>
    <t>EXW</t>
  </si>
  <si>
    <t>FCA</t>
  </si>
  <si>
    <t>FOB</t>
  </si>
  <si>
    <t>CFR</t>
  </si>
  <si>
    <t>CIF</t>
  </si>
  <si>
    <t>Lugar de cumplimiento de Incoterm (Ciudad/País):</t>
  </si>
  <si>
    <t>Condición de Pago:</t>
  </si>
  <si>
    <t>Plazo de Entrega:</t>
  </si>
  <si>
    <t>Mantenimiento de Oferta:</t>
  </si>
  <si>
    <t>Inconterm</t>
  </si>
  <si>
    <t>Items a cotizar:</t>
  </si>
  <si>
    <t>Identificación Tributaria</t>
  </si>
  <si>
    <t>Refencia de Fábrica</t>
  </si>
  <si>
    <t>Referencia de Fábrica</t>
  </si>
  <si>
    <t>Renglón</t>
  </si>
  <si>
    <t>Lugar de entrega:</t>
  </si>
  <si>
    <t>ANEXO A - PLANILLA COTIZACIÓN BIENES DE ORIGEN NACIONAL / NACIONALIZADOS</t>
  </si>
  <si>
    <t>ANEXO B - PLANILLA COTIZACIÓN BIENES DE ORIGEN EXTRANJERO</t>
  </si>
  <si>
    <t>Directa por Compulsa Abreviada</t>
  </si>
  <si>
    <t>Según Artículo 117 del R.C.C.</t>
  </si>
  <si>
    <t>Según artículo 7° del PCP</t>
  </si>
  <si>
    <t>Según artículo 8° del PCP</t>
  </si>
  <si>
    <t>c/u</t>
  </si>
  <si>
    <t>54/2019</t>
  </si>
  <si>
    <t xml:space="preserve">EX-2019-66908341- -APN-SG#SOFSE </t>
  </si>
  <si>
    <t>Adquisición de ejes de par montado para coches remolcados trocha métrica - Línea Belgrano Sur</t>
  </si>
  <si>
    <t>Según artículo 34° del PCP</t>
  </si>
  <si>
    <t>Según artículo 29° y 35° del PCP</t>
  </si>
  <si>
    <t>NUM93205850000N</t>
  </si>
  <si>
    <t>NUM27010250450N</t>
  </si>
  <si>
    <t>NUM00810100510N</t>
  </si>
  <si>
    <t>Eje de par montado para bogie de coches remolcados MATERFER, AERFER Y WERKSPOOR.</t>
  </si>
  <si>
    <t>Eje p/par montado de bogie MINDEN DEUTZ con punta de eje modificada.</t>
  </si>
  <si>
    <t>Eje motriz para rodamiento tipo TBU de 6 ½” x 12” de locomotora GM G22.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</si>
</sst>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name val="Arial"/>
      <family val="2"/>
    </font>
    <font>
      <b/>
      <i/>
      <u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auto="1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ill="0" applyBorder="0" applyAlignment="0" applyProtection="0"/>
  </cellStyleXfs>
  <cellXfs count="227">
    <xf numFmtId="0" fontId="0" fillId="0" borderId="0" xfId="0"/>
    <xf numFmtId="0" fontId="7" fillId="6" borderId="0" xfId="0" applyFont="1" applyFill="1" applyBorder="1" applyProtection="1">
      <protection locked="0"/>
    </xf>
    <xf numFmtId="0" fontId="1" fillId="6" borderId="7" xfId="1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29" xfId="1" applyFont="1" applyFill="1" applyBorder="1" applyAlignment="1" applyProtection="1">
      <alignment horizontal="center" vertical="center"/>
      <protection hidden="1"/>
    </xf>
    <xf numFmtId="0" fontId="6" fillId="6" borderId="22" xfId="0" applyFont="1" applyFill="1" applyBorder="1" applyAlignment="1" applyProtection="1">
      <alignment horizontal="center" vertical="center"/>
      <protection hidden="1"/>
    </xf>
    <xf numFmtId="0" fontId="1" fillId="6" borderId="22" xfId="1" applyFont="1" applyFill="1" applyBorder="1" applyAlignment="1" applyProtection="1">
      <alignment horizontal="center" vertical="center" wrapText="1"/>
      <protection hidden="1"/>
    </xf>
    <xf numFmtId="0" fontId="6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Protection="1">
      <protection hidden="1"/>
    </xf>
    <xf numFmtId="0" fontId="9" fillId="6" borderId="29" xfId="1" applyFont="1" applyFill="1" applyBorder="1" applyAlignment="1" applyProtection="1">
      <alignment horizontal="left" vertical="center" wrapText="1"/>
      <protection hidden="1"/>
    </xf>
    <xf numFmtId="0" fontId="9" fillId="6" borderId="29" xfId="1" applyFont="1" applyFill="1" applyBorder="1" applyAlignment="1" applyProtection="1">
      <alignment horizontal="left" vertical="center"/>
      <protection hidden="1"/>
    </xf>
    <xf numFmtId="0" fontId="9" fillId="6" borderId="29" xfId="1" applyFont="1" applyFill="1" applyBorder="1" applyAlignment="1" applyProtection="1">
      <alignment vertical="center" wrapText="1"/>
      <protection locked="0"/>
    </xf>
    <xf numFmtId="0" fontId="7" fillId="6" borderId="14" xfId="0" applyFont="1" applyFill="1" applyBorder="1" applyProtection="1">
      <protection locked="0"/>
    </xf>
    <xf numFmtId="0" fontId="7" fillId="6" borderId="33" xfId="0" applyFont="1" applyFill="1" applyBorder="1" applyProtection="1">
      <protection locked="0"/>
    </xf>
    <xf numFmtId="0" fontId="9" fillId="6" borderId="6" xfId="1" applyFont="1" applyFill="1" applyBorder="1" applyAlignment="1" applyProtection="1">
      <alignment vertical="center"/>
      <protection hidden="1"/>
    </xf>
    <xf numFmtId="0" fontId="3" fillId="5" borderId="0" xfId="1" applyFont="1" applyFill="1" applyBorder="1" applyAlignment="1" applyProtection="1">
      <alignment vertical="center"/>
      <protection hidden="1"/>
    </xf>
    <xf numFmtId="0" fontId="7" fillId="6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3" fillId="5" borderId="10" xfId="1" applyFont="1" applyFill="1" applyBorder="1" applyAlignment="1" applyProtection="1">
      <alignment horizontal="center"/>
      <protection hidden="1"/>
    </xf>
    <xf numFmtId="0" fontId="7" fillId="6" borderId="35" xfId="0" applyFont="1" applyFill="1" applyBorder="1" applyProtection="1">
      <protection locked="0"/>
    </xf>
    <xf numFmtId="4" fontId="6" fillId="6" borderId="30" xfId="0" applyNumberFormat="1" applyFont="1" applyFill="1" applyBorder="1" applyAlignment="1" applyProtection="1">
      <alignment horizontal="right" vertical="center" wrapText="1"/>
    </xf>
    <xf numFmtId="0" fontId="1" fillId="4" borderId="6" xfId="1" applyFont="1" applyFill="1" applyBorder="1" applyProtection="1">
      <protection hidden="1"/>
    </xf>
    <xf numFmtId="0" fontId="1" fillId="4" borderId="0" xfId="1" applyFont="1" applyFill="1" applyBorder="1" applyProtection="1">
      <protection hidden="1"/>
    </xf>
    <xf numFmtId="0" fontId="1" fillId="4" borderId="0" xfId="1" applyFont="1" applyFill="1" applyBorder="1" applyAlignment="1" applyProtection="1">
      <alignment horizontal="left" vertical="center"/>
      <protection hidden="1"/>
    </xf>
    <xf numFmtId="0" fontId="1" fillId="4" borderId="18" xfId="1" applyFont="1" applyFill="1" applyBorder="1" applyAlignment="1" applyProtection="1">
      <alignment horizontal="left" vertical="center"/>
      <protection hidden="1"/>
    </xf>
    <xf numFmtId="0" fontId="1" fillId="4" borderId="9" xfId="1" applyFont="1" applyFill="1" applyBorder="1" applyProtection="1">
      <protection hidden="1"/>
    </xf>
    <xf numFmtId="0" fontId="1" fillId="4" borderId="10" xfId="1" applyFont="1" applyFill="1" applyBorder="1" applyProtection="1">
      <protection hidden="1"/>
    </xf>
    <xf numFmtId="0" fontId="1" fillId="4" borderId="10" xfId="1" applyFont="1" applyFill="1" applyBorder="1" applyAlignment="1" applyProtection="1">
      <alignment horizontal="left" vertical="center"/>
      <protection hidden="1"/>
    </xf>
    <xf numFmtId="0" fontId="1" fillId="4" borderId="17" xfId="1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7" fillId="5" borderId="24" xfId="0" applyFont="1" applyFill="1" applyBorder="1" applyProtection="1">
      <protection hidden="1"/>
    </xf>
    <xf numFmtId="0" fontId="7" fillId="5" borderId="25" xfId="0" applyFont="1" applyFill="1" applyBorder="1" applyProtection="1">
      <protection hidden="1"/>
    </xf>
    <xf numFmtId="10" fontId="7" fillId="5" borderId="31" xfId="0" applyNumberFormat="1" applyFont="1" applyFill="1" applyBorder="1" applyProtection="1">
      <protection hidden="1"/>
    </xf>
    <xf numFmtId="0" fontId="7" fillId="5" borderId="27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9" fontId="7" fillId="5" borderId="26" xfId="0" applyNumberFormat="1" applyFont="1" applyFill="1" applyBorder="1" applyProtection="1">
      <protection hidden="1"/>
    </xf>
    <xf numFmtId="0" fontId="7" fillId="5" borderId="26" xfId="0" applyFont="1" applyFill="1" applyBorder="1" applyProtection="1">
      <protection hidden="1"/>
    </xf>
    <xf numFmtId="0" fontId="7" fillId="5" borderId="28" xfId="0" applyFont="1" applyFill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7" fillId="5" borderId="32" xfId="0" applyFont="1" applyFill="1" applyBorder="1" applyProtection="1">
      <protection hidden="1"/>
    </xf>
    <xf numFmtId="0" fontId="1" fillId="6" borderId="0" xfId="1" applyFont="1" applyFill="1" applyProtection="1">
      <protection locked="0"/>
    </xf>
    <xf numFmtId="0" fontId="1" fillId="6" borderId="0" xfId="1" applyFont="1" applyFill="1" applyAlignment="1" applyProtection="1">
      <alignment horizontal="left" vertical="center"/>
      <protection locked="0"/>
    </xf>
    <xf numFmtId="4" fontId="6" fillId="6" borderId="52" xfId="0" applyNumberFormat="1" applyFont="1" applyFill="1" applyBorder="1" applyAlignment="1" applyProtection="1">
      <alignment horizontal="right" vertical="center" wrapText="1"/>
    </xf>
    <xf numFmtId="4" fontId="6" fillId="6" borderId="15" xfId="0" applyNumberFormat="1" applyFont="1" applyFill="1" applyBorder="1" applyAlignment="1" applyProtection="1">
      <alignment horizontal="right" vertical="center" wrapText="1"/>
    </xf>
    <xf numFmtId="4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2" xfId="0" applyNumberFormat="1" applyFont="1" applyFill="1" applyBorder="1" applyAlignment="1" applyProtection="1">
      <alignment horizontal="right" vertical="center" wrapText="1"/>
    </xf>
    <xf numFmtId="4" fontId="6" fillId="6" borderId="48" xfId="0" applyNumberFormat="1" applyFont="1" applyFill="1" applyBorder="1" applyAlignment="1" applyProtection="1">
      <alignment horizontal="right" vertical="center" wrapText="1"/>
    </xf>
    <xf numFmtId="4" fontId="6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50" xfId="0" applyNumberFormat="1" applyFont="1" applyFill="1" applyBorder="1" applyAlignment="1" applyProtection="1">
      <alignment horizontal="right" vertical="center" wrapText="1"/>
    </xf>
    <xf numFmtId="0" fontId="10" fillId="5" borderId="0" xfId="0" applyFont="1" applyFill="1" applyProtection="1">
      <protection hidden="1"/>
    </xf>
    <xf numFmtId="10" fontId="6" fillId="6" borderId="15" xfId="3" applyNumberFormat="1" applyFont="1" applyFill="1" applyBorder="1" applyAlignment="1" applyProtection="1">
      <alignment horizontal="right" vertical="center" wrapText="1"/>
      <protection locked="0"/>
    </xf>
    <xf numFmtId="10" fontId="6" fillId="6" borderId="22" xfId="3" applyNumberFormat="1" applyFont="1" applyFill="1" applyBorder="1" applyAlignment="1" applyProtection="1">
      <alignment horizontal="right" vertical="center" wrapText="1"/>
      <protection locked="0"/>
    </xf>
    <xf numFmtId="0" fontId="13" fillId="6" borderId="29" xfId="1" applyFont="1" applyFill="1" applyBorder="1" applyAlignment="1" applyProtection="1">
      <alignment horizontal="left" vertical="center" wrapText="1"/>
      <protection hidden="1"/>
    </xf>
    <xf numFmtId="0" fontId="13" fillId="6" borderId="29" xfId="1" applyFont="1" applyFill="1" applyBorder="1" applyAlignment="1" applyProtection="1">
      <alignment horizontal="left" vertical="center"/>
      <protection hidden="1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9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6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12" xfId="2" applyNumberFormat="1" applyFont="1" applyFill="1" applyBorder="1" applyAlignment="1" applyProtection="1">
      <alignment horizontal="right" vertical="center"/>
      <protection locked="0"/>
    </xf>
    <xf numFmtId="4" fontId="6" fillId="6" borderId="5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0" xfId="1" applyFont="1" applyFill="1" applyBorder="1" applyAlignment="1" applyProtection="1">
      <alignment horizontal="left" vertical="center"/>
    </xf>
    <xf numFmtId="0" fontId="3" fillId="6" borderId="0" xfId="1" applyFont="1" applyFill="1" applyBorder="1" applyAlignment="1" applyProtection="1">
      <alignment vertical="center" wrapText="1"/>
      <protection hidden="1"/>
    </xf>
    <xf numFmtId="0" fontId="3" fillId="6" borderId="6" xfId="1" applyFont="1" applyFill="1" applyBorder="1" applyAlignment="1" applyProtection="1">
      <alignment vertical="center" wrapText="1"/>
      <protection hidden="1"/>
    </xf>
    <xf numFmtId="0" fontId="1" fillId="6" borderId="37" xfId="1" applyFont="1" applyFill="1" applyBorder="1" applyAlignment="1" applyProtection="1">
      <alignment horizontal="center" vertical="center"/>
      <protection hidden="1"/>
    </xf>
    <xf numFmtId="0" fontId="1" fillId="6" borderId="45" xfId="1" applyFont="1" applyFill="1" applyBorder="1" applyAlignment="1" applyProtection="1">
      <alignment horizontal="center" vertical="center"/>
      <protection hidden="1"/>
    </xf>
    <xf numFmtId="0" fontId="13" fillId="6" borderId="29" xfId="1" applyFont="1" applyFill="1" applyBorder="1" applyAlignment="1" applyProtection="1">
      <alignment vertical="center" wrapText="1"/>
    </xf>
    <xf numFmtId="0" fontId="13" fillId="6" borderId="16" xfId="1" applyFont="1" applyFill="1" applyBorder="1" applyAlignment="1" applyProtection="1">
      <alignment horizontal="center" vertical="center" wrapText="1"/>
    </xf>
    <xf numFmtId="4" fontId="6" fillId="8" borderId="15" xfId="0" applyNumberFormat="1" applyFont="1" applyFill="1" applyBorder="1" applyAlignment="1" applyProtection="1">
      <alignment horizontal="right" vertical="center" wrapText="1"/>
    </xf>
    <xf numFmtId="4" fontId="14" fillId="8" borderId="15" xfId="2" applyNumberFormat="1" applyFont="1" applyFill="1" applyBorder="1" applyAlignment="1" applyProtection="1">
      <alignment horizontal="right" vertical="center"/>
    </xf>
    <xf numFmtId="4" fontId="6" fillId="8" borderId="22" xfId="0" applyNumberFormat="1" applyFont="1" applyFill="1" applyBorder="1" applyAlignment="1" applyProtection="1">
      <alignment horizontal="right" vertical="center" wrapText="1"/>
    </xf>
    <xf numFmtId="4" fontId="14" fillId="8" borderId="22" xfId="2" applyNumberFormat="1" applyFont="1" applyFill="1" applyBorder="1" applyAlignment="1" applyProtection="1">
      <alignment horizontal="right" vertical="center"/>
    </xf>
    <xf numFmtId="0" fontId="3" fillId="6" borderId="43" xfId="1" applyFont="1" applyFill="1" applyBorder="1" applyAlignment="1" applyProtection="1">
      <alignment horizontal="center" vertical="center"/>
    </xf>
    <xf numFmtId="0" fontId="3" fillId="6" borderId="44" xfId="1" applyFont="1" applyFill="1" applyBorder="1" applyAlignment="1" applyProtection="1">
      <alignment horizontal="center" vertical="center"/>
    </xf>
    <xf numFmtId="0" fontId="3" fillId="6" borderId="39" xfId="1" applyFont="1" applyFill="1" applyBorder="1" applyAlignment="1" applyProtection="1">
      <alignment horizontal="center" vertical="center"/>
    </xf>
    <xf numFmtId="0" fontId="3" fillId="6" borderId="37" xfId="1" applyFont="1" applyFill="1" applyBorder="1" applyAlignment="1" applyProtection="1">
      <alignment horizontal="center" vertical="center"/>
    </xf>
    <xf numFmtId="49" fontId="6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17" xfId="1" applyFont="1" applyFill="1" applyBorder="1" applyAlignment="1" applyProtection="1">
      <alignment vertical="center" wrapText="1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43" fontId="2" fillId="3" borderId="17" xfId="4" applyFont="1" applyFill="1" applyBorder="1" applyAlignment="1" applyProtection="1">
      <alignment vertical="center"/>
    </xf>
    <xf numFmtId="4" fontId="2" fillId="3" borderId="17" xfId="2" applyNumberFormat="1" applyFont="1" applyFill="1" applyBorder="1" applyAlignment="1" applyProtection="1">
      <alignment vertical="center"/>
    </xf>
    <xf numFmtId="0" fontId="1" fillId="2" borderId="22" xfId="1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Protection="1">
      <protection hidden="1"/>
    </xf>
    <xf numFmtId="0" fontId="1" fillId="6" borderId="4" xfId="1" applyFont="1" applyFill="1" applyBorder="1" applyAlignment="1" applyProtection="1">
      <alignment horizontal="left" vertical="center"/>
    </xf>
    <xf numFmtId="0" fontId="18" fillId="5" borderId="0" xfId="0" applyFont="1" applyFill="1" applyProtection="1">
      <protection hidden="1"/>
    </xf>
    <xf numFmtId="0" fontId="13" fillId="5" borderId="0" xfId="1" applyFont="1" applyFill="1" applyBorder="1" applyAlignment="1" applyProtection="1">
      <alignment vertical="center"/>
      <protection hidden="1"/>
    </xf>
    <xf numFmtId="0" fontId="1" fillId="4" borderId="1" xfId="1" applyFont="1" applyFill="1" applyBorder="1" applyProtection="1">
      <protection hidden="1"/>
    </xf>
    <xf numFmtId="0" fontId="1" fillId="4" borderId="2" xfId="1" applyFont="1" applyFill="1" applyBorder="1" applyProtection="1">
      <protection hidden="1"/>
    </xf>
    <xf numFmtId="0" fontId="1" fillId="4" borderId="2" xfId="1" applyFont="1" applyFill="1" applyBorder="1" applyAlignment="1" applyProtection="1">
      <alignment horizontal="left" vertical="center"/>
      <protection hidden="1"/>
    </xf>
    <xf numFmtId="0" fontId="1" fillId="4" borderId="3" xfId="1" applyFont="1" applyFill="1" applyBorder="1" applyAlignment="1" applyProtection="1">
      <alignment horizontal="left" vertical="center"/>
      <protection hidden="1"/>
    </xf>
    <xf numFmtId="0" fontId="7" fillId="9" borderId="0" xfId="0" applyFont="1" applyFill="1" applyProtection="1">
      <protection hidden="1"/>
    </xf>
    <xf numFmtId="0" fontId="7" fillId="5" borderId="22" xfId="0" applyFont="1" applyFill="1" applyBorder="1" applyAlignment="1" applyProtection="1">
      <alignment horizontal="center"/>
      <protection hidden="1"/>
    </xf>
    <xf numFmtId="0" fontId="6" fillId="6" borderId="15" xfId="0" applyFont="1" applyFill="1" applyBorder="1" applyAlignment="1" applyProtection="1">
      <alignment horizontal="center" vertical="justify" wrapText="1"/>
      <protection hidden="1"/>
    </xf>
    <xf numFmtId="0" fontId="6" fillId="6" borderId="22" xfId="0" applyFont="1" applyFill="1" applyBorder="1" applyAlignment="1" applyProtection="1">
      <alignment horizontal="center" vertical="justify" wrapText="1"/>
      <protection hidden="1"/>
    </xf>
    <xf numFmtId="4" fontId="2" fillId="3" borderId="17" xfId="2" applyNumberFormat="1" applyFont="1" applyFill="1" applyBorder="1" applyAlignment="1" applyProtection="1">
      <alignment horizontal="right" vertical="center"/>
    </xf>
    <xf numFmtId="0" fontId="12" fillId="6" borderId="18" xfId="1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>
      <alignment horizontal="center" vertical="center" wrapText="1"/>
    </xf>
    <xf numFmtId="0" fontId="15" fillId="6" borderId="0" xfId="0" applyFont="1" applyFill="1" applyBorder="1" applyAlignment="1" applyProtection="1">
      <alignment vertical="center"/>
      <protection hidden="1"/>
    </xf>
    <xf numFmtId="0" fontId="5" fillId="6" borderId="0" xfId="1" applyFont="1" applyFill="1" applyBorder="1" applyAlignment="1" applyProtection="1">
      <alignment vertical="center" wrapText="1"/>
      <protection hidden="1"/>
    </xf>
    <xf numFmtId="0" fontId="12" fillId="9" borderId="0" xfId="1" applyFont="1" applyFill="1" applyBorder="1" applyAlignment="1" applyProtection="1">
      <alignment vertical="center"/>
      <protection hidden="1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21" xfId="1" applyFont="1" applyFill="1" applyBorder="1" applyAlignment="1" applyProtection="1">
      <alignment horizontal="left" vertical="center"/>
      <protection hidden="1"/>
    </xf>
    <xf numFmtId="0" fontId="3" fillId="6" borderId="1" xfId="1" applyFont="1" applyFill="1" applyBorder="1" applyAlignment="1" applyProtection="1">
      <alignment horizontal="center" vertical="center"/>
      <protection hidden="1"/>
    </xf>
    <xf numFmtId="0" fontId="3" fillId="6" borderId="9" xfId="1" applyFont="1" applyFill="1" applyBorder="1" applyAlignment="1" applyProtection="1">
      <alignment horizontal="center" vertical="center"/>
      <protection hidden="1"/>
    </xf>
    <xf numFmtId="0" fontId="3" fillId="6" borderId="37" xfId="1" applyFont="1" applyFill="1" applyBorder="1" applyAlignment="1" applyProtection="1">
      <alignment horizontal="center" vertical="center"/>
      <protection hidden="1"/>
    </xf>
    <xf numFmtId="0" fontId="3" fillId="6" borderId="38" xfId="1" applyFont="1" applyFill="1" applyBorder="1" applyAlignment="1" applyProtection="1">
      <alignment horizontal="center" vertical="center"/>
      <protection hidden="1"/>
    </xf>
    <xf numFmtId="0" fontId="3" fillId="6" borderId="19" xfId="1" applyFont="1" applyFill="1" applyBorder="1" applyAlignment="1" applyProtection="1">
      <alignment horizontal="center" vertical="center"/>
      <protection hidden="1"/>
    </xf>
    <xf numFmtId="0" fontId="3" fillId="6" borderId="20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right" vertical="center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0" fontId="2" fillId="3" borderId="17" xfId="1" applyFont="1" applyFill="1" applyBorder="1" applyAlignment="1" applyProtection="1">
      <alignment horizontal="right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21" xfId="1" applyFont="1" applyFill="1" applyBorder="1" applyAlignment="1" applyProtection="1">
      <alignment horizontal="right" vertical="center"/>
      <protection hidden="1"/>
    </xf>
    <xf numFmtId="0" fontId="17" fillId="5" borderId="5" xfId="1" applyFont="1" applyFill="1" applyBorder="1" applyAlignment="1" applyProtection="1">
      <alignment horizontal="left" vertical="center"/>
      <protection hidden="1"/>
    </xf>
    <xf numFmtId="0" fontId="17" fillId="5" borderId="4" xfId="1" applyFont="1" applyFill="1" applyBorder="1" applyAlignment="1" applyProtection="1">
      <alignment horizontal="left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9" fillId="6" borderId="6" xfId="1" applyFont="1" applyFill="1" applyBorder="1" applyAlignment="1" applyProtection="1">
      <alignment horizontal="left" vertical="center"/>
      <protection hidden="1"/>
    </xf>
    <xf numFmtId="0" fontId="9" fillId="6" borderId="0" xfId="1" applyFont="1" applyFill="1" applyBorder="1" applyAlignment="1" applyProtection="1">
      <alignment horizontal="left" vertical="center"/>
      <protection hidden="1"/>
    </xf>
    <xf numFmtId="0" fontId="3" fillId="6" borderId="23" xfId="1" applyFont="1" applyFill="1" applyBorder="1" applyAlignment="1" applyProtection="1">
      <alignment horizontal="center" vertical="center"/>
      <protection hidden="1"/>
    </xf>
    <xf numFmtId="0" fontId="3" fillId="6" borderId="14" xfId="1" applyFont="1" applyFill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left" vertical="center" wrapText="1"/>
      <protection hidden="1"/>
    </xf>
    <xf numFmtId="0" fontId="9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11" xfId="1" applyFont="1" applyFill="1" applyBorder="1" applyAlignment="1" applyProtection="1">
      <alignment horizontal="center" vertical="center"/>
      <protection hidden="1"/>
    </xf>
    <xf numFmtId="0" fontId="3" fillId="6" borderId="12" xfId="1" applyFont="1" applyFill="1" applyBorder="1" applyAlignment="1" applyProtection="1">
      <alignment horizontal="center" vertical="center"/>
      <protection hidden="1"/>
    </xf>
    <xf numFmtId="0" fontId="3" fillId="6" borderId="28" xfId="1" applyFont="1" applyFill="1" applyBorder="1" applyAlignment="1" applyProtection="1">
      <alignment horizontal="center" vertical="center"/>
      <protection hidden="1"/>
    </xf>
    <xf numFmtId="0" fontId="3" fillId="6" borderId="13" xfId="1" applyFont="1" applyFill="1" applyBorder="1" applyAlignment="1" applyProtection="1">
      <alignment horizontal="center" vertical="center"/>
      <protection hidden="1"/>
    </xf>
    <xf numFmtId="164" fontId="1" fillId="5" borderId="36" xfId="0" applyNumberFormat="1" applyFont="1" applyFill="1" applyBorder="1" applyAlignment="1" applyProtection="1">
      <alignment horizontal="center" vertical="center"/>
      <protection locked="0"/>
    </xf>
    <xf numFmtId="164" fontId="1" fillId="5" borderId="34" xfId="0" applyNumberFormat="1" applyFont="1" applyFill="1" applyBorder="1" applyAlignment="1" applyProtection="1">
      <alignment horizontal="center" vertical="center"/>
      <protection locked="0"/>
    </xf>
    <xf numFmtId="164" fontId="1" fillId="5" borderId="41" xfId="0" applyNumberFormat="1" applyFont="1" applyFill="1" applyBorder="1" applyAlignment="1" applyProtection="1">
      <alignment horizontal="center" vertical="center"/>
      <protection locked="0"/>
    </xf>
    <xf numFmtId="0" fontId="12" fillId="6" borderId="36" xfId="1" applyFont="1" applyFill="1" applyBorder="1" applyAlignment="1" applyProtection="1">
      <alignment horizontal="center" vertical="justify"/>
      <protection locked="0"/>
    </xf>
    <xf numFmtId="0" fontId="12" fillId="6" borderId="34" xfId="1" applyFont="1" applyFill="1" applyBorder="1" applyAlignment="1" applyProtection="1">
      <alignment horizontal="center" vertical="justify"/>
      <protection locked="0"/>
    </xf>
    <xf numFmtId="0" fontId="12" fillId="6" borderId="41" xfId="1" applyFont="1" applyFill="1" applyBorder="1" applyAlignment="1" applyProtection="1">
      <alignment horizontal="center" vertical="justify"/>
      <protection locked="0"/>
    </xf>
    <xf numFmtId="0" fontId="12" fillId="6" borderId="2" xfId="1" applyFont="1" applyFill="1" applyBorder="1" applyAlignment="1" applyProtection="1">
      <alignment horizontal="left" vertical="center" wrapText="1"/>
      <protection hidden="1"/>
    </xf>
    <xf numFmtId="0" fontId="12" fillId="6" borderId="3" xfId="1" applyFont="1" applyFill="1" applyBorder="1" applyAlignment="1" applyProtection="1">
      <alignment horizontal="left" vertical="center" wrapText="1"/>
      <protection hidden="1"/>
    </xf>
    <xf numFmtId="0" fontId="15" fillId="6" borderId="0" xfId="0" applyFont="1" applyFill="1" applyBorder="1" applyAlignment="1" applyProtection="1">
      <alignment horizontal="left" vertical="center" wrapText="1"/>
      <protection hidden="1"/>
    </xf>
    <xf numFmtId="0" fontId="15" fillId="6" borderId="18" xfId="0" applyFont="1" applyFill="1" applyBorder="1" applyAlignment="1" applyProtection="1">
      <alignment horizontal="left" vertical="center" wrapText="1"/>
      <protection hidden="1"/>
    </xf>
    <xf numFmtId="0" fontId="12" fillId="6" borderId="0" xfId="1" applyFont="1" applyFill="1" applyBorder="1" applyAlignment="1" applyProtection="1">
      <alignment horizontal="left" vertical="center" wrapText="1"/>
      <protection hidden="1"/>
    </xf>
    <xf numFmtId="0" fontId="12" fillId="6" borderId="18" xfId="1" applyFont="1" applyFill="1" applyBorder="1" applyAlignment="1" applyProtection="1">
      <alignment horizontal="left" vertical="center" wrapText="1"/>
      <protection hidden="1"/>
    </xf>
    <xf numFmtId="0" fontId="5" fillId="6" borderId="9" xfId="1" applyFont="1" applyFill="1" applyBorder="1" applyAlignment="1" applyProtection="1">
      <alignment horizontal="center"/>
    </xf>
    <xf numFmtId="0" fontId="5" fillId="6" borderId="10" xfId="1" applyFont="1" applyFill="1" applyBorder="1" applyAlignment="1" applyProtection="1">
      <alignment horizontal="center"/>
    </xf>
    <xf numFmtId="0" fontId="5" fillId="6" borderId="17" xfId="1" applyFont="1" applyFill="1" applyBorder="1" applyAlignment="1" applyProtection="1">
      <alignment horizontal="center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0" fontId="9" fillId="6" borderId="29" xfId="1" applyFont="1" applyFill="1" applyBorder="1" applyAlignment="1" applyProtection="1">
      <alignment horizontal="left" vertical="center" wrapText="1"/>
      <protection hidden="1"/>
    </xf>
    <xf numFmtId="0" fontId="12" fillId="6" borderId="36" xfId="1" applyFont="1" applyFill="1" applyBorder="1" applyAlignment="1" applyProtection="1">
      <alignment horizontal="center" vertical="center"/>
      <protection locked="0"/>
    </xf>
    <xf numFmtId="0" fontId="12" fillId="6" borderId="34" xfId="1" applyFont="1" applyFill="1" applyBorder="1" applyAlignment="1" applyProtection="1">
      <alignment horizontal="center" vertical="center"/>
      <protection locked="0"/>
    </xf>
    <xf numFmtId="0" fontId="12" fillId="6" borderId="41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horizontal="center" vertical="center" wrapText="1"/>
      <protection locked="0"/>
    </xf>
    <xf numFmtId="0" fontId="12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3" xfId="1" applyFont="1" applyFill="1" applyBorder="1" applyAlignment="1" applyProtection="1">
      <alignment horizontal="center" vertical="center" wrapText="1"/>
      <protection locked="0"/>
    </xf>
    <xf numFmtId="0" fontId="12" fillId="6" borderId="28" xfId="1" applyFont="1" applyFill="1" applyBorder="1" applyAlignment="1" applyProtection="1">
      <alignment horizontal="center" vertical="center" wrapText="1"/>
      <protection locked="0"/>
    </xf>
    <xf numFmtId="0" fontId="12" fillId="6" borderId="8" xfId="1" applyFont="1" applyFill="1" applyBorder="1" applyAlignment="1" applyProtection="1">
      <alignment horizontal="center" vertical="center" wrapText="1"/>
      <protection locked="0"/>
    </xf>
    <xf numFmtId="0" fontId="12" fillId="6" borderId="40" xfId="1" applyFont="1" applyFill="1" applyBorder="1" applyAlignment="1" applyProtection="1">
      <alignment horizontal="center" vertical="center" wrapText="1"/>
      <protection locked="0"/>
    </xf>
    <xf numFmtId="0" fontId="3" fillId="6" borderId="9" xfId="1" applyFont="1" applyFill="1" applyBorder="1" applyAlignment="1" applyProtection="1">
      <alignment horizontal="center"/>
    </xf>
    <xf numFmtId="0" fontId="3" fillId="6" borderId="10" xfId="1" applyFont="1" applyFill="1" applyBorder="1" applyAlignment="1" applyProtection="1">
      <alignment horizontal="center"/>
    </xf>
    <xf numFmtId="0" fontId="3" fillId="6" borderId="17" xfId="1" applyFont="1" applyFill="1" applyBorder="1" applyAlignment="1" applyProtection="1">
      <alignment horizontal="center"/>
    </xf>
    <xf numFmtId="0" fontId="13" fillId="6" borderId="12" xfId="1" applyFont="1" applyFill="1" applyBorder="1" applyAlignment="1" applyProtection="1">
      <alignment horizontal="center" vertical="center"/>
      <protection locked="0"/>
    </xf>
    <xf numFmtId="0" fontId="13" fillId="6" borderId="50" xfId="1" applyFont="1" applyFill="1" applyBorder="1" applyAlignment="1" applyProtection="1">
      <alignment horizontal="center" vertical="center"/>
      <protection locked="0"/>
    </xf>
    <xf numFmtId="0" fontId="13" fillId="6" borderId="7" xfId="1" applyFont="1" applyFill="1" applyBorder="1" applyAlignment="1" applyProtection="1">
      <alignment horizontal="left" vertical="center" wrapText="1"/>
      <protection hidden="1"/>
    </xf>
    <xf numFmtId="0" fontId="13" fillId="6" borderId="29" xfId="1" applyFont="1" applyFill="1" applyBorder="1" applyAlignment="1" applyProtection="1">
      <alignment horizontal="left" vertical="center" wrapText="1"/>
      <protection hidden="1"/>
    </xf>
    <xf numFmtId="0" fontId="1" fillId="6" borderId="36" xfId="1" applyFont="1" applyFill="1" applyBorder="1" applyAlignment="1" applyProtection="1">
      <alignment horizontal="center" vertical="center"/>
      <protection locked="0"/>
    </xf>
    <xf numFmtId="0" fontId="1" fillId="6" borderId="34" xfId="1" applyFont="1" applyFill="1" applyBorder="1" applyAlignment="1" applyProtection="1">
      <alignment horizontal="center" vertical="center"/>
      <protection locked="0"/>
    </xf>
    <xf numFmtId="0" fontId="1" fillId="6" borderId="41" xfId="1" applyFont="1" applyFill="1" applyBorder="1" applyAlignment="1" applyProtection="1">
      <alignment horizontal="center" vertical="center"/>
      <protection locked="0"/>
    </xf>
    <xf numFmtId="0" fontId="1" fillId="6" borderId="36" xfId="1" applyFont="1" applyFill="1" applyBorder="1" applyAlignment="1" applyProtection="1">
      <alignment horizontal="center" vertical="justify"/>
      <protection locked="0"/>
    </xf>
    <xf numFmtId="0" fontId="1" fillId="6" borderId="34" xfId="1" applyFont="1" applyFill="1" applyBorder="1" applyAlignment="1" applyProtection="1">
      <alignment horizontal="center" vertical="justify"/>
      <protection locked="0"/>
    </xf>
    <xf numFmtId="0" fontId="1" fillId="6" borderId="41" xfId="1" applyFont="1" applyFill="1" applyBorder="1" applyAlignment="1" applyProtection="1">
      <alignment horizontal="center" vertical="justify"/>
      <protection locked="0"/>
    </xf>
    <xf numFmtId="0" fontId="1" fillId="6" borderId="39" xfId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8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40" xfId="1" applyFont="1" applyFill="1" applyBorder="1" applyAlignment="1" applyProtection="1">
      <alignment horizontal="center" vertical="center" wrapText="1"/>
      <protection locked="0"/>
    </xf>
    <xf numFmtId="0" fontId="3" fillId="6" borderId="15" xfId="1" applyFont="1" applyFill="1" applyBorder="1" applyAlignment="1" applyProtection="1">
      <alignment horizontal="center" vertical="center"/>
      <protection hidden="1"/>
    </xf>
    <xf numFmtId="0" fontId="1" fillId="6" borderId="43" xfId="1" applyFont="1" applyFill="1" applyBorder="1" applyAlignment="1" applyProtection="1">
      <alignment horizontal="center" vertical="center"/>
      <protection hidden="1"/>
    </xf>
    <xf numFmtId="0" fontId="1" fillId="6" borderId="46" xfId="1" applyFont="1" applyFill="1" applyBorder="1" applyAlignment="1" applyProtection="1">
      <alignment horizontal="center" vertical="center"/>
      <protection hidden="1"/>
    </xf>
    <xf numFmtId="0" fontId="1" fillId="6" borderId="42" xfId="1" applyFont="1" applyFill="1" applyBorder="1" applyAlignment="1" applyProtection="1">
      <alignment horizontal="center" vertical="center"/>
      <protection hidden="1"/>
    </xf>
    <xf numFmtId="0" fontId="6" fillId="6" borderId="44" xfId="0" applyFont="1" applyFill="1" applyBorder="1" applyAlignment="1" applyProtection="1">
      <alignment horizontal="center" vertical="center" wrapText="1"/>
      <protection hidden="1"/>
    </xf>
    <xf numFmtId="0" fontId="6" fillId="6" borderId="47" xfId="0" applyFont="1" applyFill="1" applyBorder="1" applyAlignment="1" applyProtection="1">
      <alignment horizontal="center" vertical="center" wrapText="1"/>
      <protection hidden="1"/>
    </xf>
    <xf numFmtId="0" fontId="6" fillId="6" borderId="49" xfId="0" applyFont="1" applyFill="1" applyBorder="1" applyAlignment="1" applyProtection="1">
      <alignment horizontal="center" vertical="center" wrapText="1"/>
      <protection hidden="1"/>
    </xf>
    <xf numFmtId="0" fontId="2" fillId="3" borderId="5" xfId="1" applyFont="1" applyFill="1" applyBorder="1" applyAlignment="1" applyProtection="1">
      <alignment horizontal="right" vertical="center"/>
    </xf>
    <xf numFmtId="0" fontId="2" fillId="3" borderId="4" xfId="1" applyFont="1" applyFill="1" applyBorder="1" applyAlignment="1" applyProtection="1">
      <alignment horizontal="right" vertical="center"/>
    </xf>
    <xf numFmtId="4" fontId="2" fillId="3" borderId="5" xfId="2" applyNumberFormat="1" applyFont="1" applyFill="1" applyBorder="1" applyAlignment="1" applyProtection="1">
      <alignment horizontal="right" vertical="center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21" xfId="2" applyNumberFormat="1" applyFont="1" applyFill="1" applyBorder="1" applyAlignment="1" applyProtection="1">
      <alignment horizontal="right" vertical="center"/>
    </xf>
    <xf numFmtId="0" fontId="1" fillId="6" borderId="4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21" xfId="1" applyNumberFormat="1" applyFont="1" applyFill="1" applyBorder="1" applyAlignment="1" applyProtection="1">
      <alignment horizontal="center" vertical="center"/>
      <protection hidden="1"/>
    </xf>
    <xf numFmtId="0" fontId="6" fillId="6" borderId="53" xfId="0" applyFont="1" applyFill="1" applyBorder="1" applyAlignment="1" applyProtection="1">
      <alignment horizontal="center" vertical="center" wrapText="1"/>
      <protection hidden="1"/>
    </xf>
    <xf numFmtId="0" fontId="6" fillId="6" borderId="54" xfId="0" applyFont="1" applyFill="1" applyBorder="1" applyAlignment="1" applyProtection="1">
      <alignment horizontal="center" vertical="center" wrapText="1"/>
      <protection hidden="1"/>
    </xf>
    <xf numFmtId="0" fontId="6" fillId="6" borderId="55" xfId="0" applyFont="1" applyFill="1" applyBorder="1" applyAlignment="1" applyProtection="1">
      <alignment horizontal="center" vertical="center" wrapText="1"/>
      <protection hidden="1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49" fontId="6" fillId="6" borderId="37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45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7" xfId="1" applyFont="1" applyFill="1" applyBorder="1" applyAlignment="1" applyProtection="1">
      <alignment horizontal="center" vertical="center"/>
      <protection hidden="1"/>
    </xf>
    <xf numFmtId="0" fontId="3" fillId="6" borderId="16" xfId="1" applyFont="1" applyFill="1" applyBorder="1" applyAlignment="1" applyProtection="1">
      <alignment horizontal="center" vertical="center"/>
      <protection hidden="1"/>
    </xf>
    <xf numFmtId="0" fontId="3" fillId="6" borderId="30" xfId="1" applyFont="1" applyFill="1" applyBorder="1" applyAlignment="1" applyProtection="1">
      <alignment horizontal="center" vertical="center"/>
      <protection hidden="1"/>
    </xf>
    <xf numFmtId="0" fontId="3" fillId="6" borderId="50" xfId="1" applyFont="1" applyFill="1" applyBorder="1" applyAlignment="1" applyProtection="1">
      <alignment horizontal="center" vertical="center"/>
      <protection hidden="1"/>
    </xf>
    <xf numFmtId="0" fontId="12" fillId="6" borderId="2" xfId="1" applyFont="1" applyFill="1" applyBorder="1" applyAlignment="1" applyProtection="1">
      <alignment horizontal="left" vertical="center"/>
      <protection hidden="1"/>
    </xf>
    <xf numFmtId="0" fontId="12" fillId="6" borderId="3" xfId="1" applyFont="1" applyFill="1" applyBorder="1" applyAlignment="1" applyProtection="1">
      <alignment horizontal="left" vertical="center"/>
      <protection hidden="1"/>
    </xf>
    <xf numFmtId="0" fontId="12" fillId="6" borderId="0" xfId="1" applyFont="1" applyFill="1" applyBorder="1" applyAlignment="1" applyProtection="1">
      <alignment horizontal="left" vertical="center"/>
      <protection hidden="1"/>
    </xf>
    <xf numFmtId="0" fontId="12" fillId="6" borderId="18" xfId="1" applyFont="1" applyFill="1" applyBorder="1" applyAlignment="1" applyProtection="1">
      <alignment horizontal="left" vertical="center"/>
      <protection hidden="1"/>
    </xf>
    <xf numFmtId="0" fontId="12" fillId="6" borderId="0" xfId="1" applyFont="1" applyFill="1" applyBorder="1" applyAlignment="1" applyProtection="1">
      <alignment horizontal="justify" vertical="center"/>
      <protection hidden="1"/>
    </xf>
    <xf numFmtId="0" fontId="12" fillId="6" borderId="18" xfId="1" applyFont="1" applyFill="1" applyBorder="1" applyAlignment="1" applyProtection="1">
      <alignment horizontal="justify" vertical="center"/>
      <protection hidden="1"/>
    </xf>
    <xf numFmtId="0" fontId="12" fillId="9" borderId="0" xfId="1" applyFont="1" applyFill="1" applyBorder="1" applyAlignment="1" applyProtection="1">
      <alignment horizontal="left" vertical="center" wrapText="1"/>
      <protection hidden="1"/>
    </xf>
    <xf numFmtId="0" fontId="17" fillId="6" borderId="5" xfId="1" applyFont="1" applyFill="1" applyBorder="1" applyAlignment="1" applyProtection="1">
      <alignment horizontal="left" vertical="center"/>
    </xf>
    <xf numFmtId="0" fontId="17" fillId="6" borderId="4" xfId="1" applyFont="1" applyFill="1" applyBorder="1" applyAlignment="1" applyProtection="1">
      <alignment horizontal="left" vertical="center"/>
    </xf>
    <xf numFmtId="0" fontId="1" fillId="6" borderId="4" xfId="1" applyFont="1" applyFill="1" applyBorder="1" applyAlignment="1" applyProtection="1">
      <alignment horizontal="left" vertical="center"/>
      <protection locked="0"/>
    </xf>
    <xf numFmtId="0" fontId="1" fillId="6" borderId="21" xfId="1" applyFont="1" applyFill="1" applyBorder="1" applyAlignment="1" applyProtection="1">
      <alignment horizontal="left" vertical="center"/>
      <protection locked="0"/>
    </xf>
    <xf numFmtId="0" fontId="1" fillId="6" borderId="4" xfId="1" applyFont="1" applyFill="1" applyBorder="1" applyAlignment="1" applyProtection="1">
      <alignment horizontal="left" vertical="center"/>
      <protection hidden="1"/>
    </xf>
    <xf numFmtId="0" fontId="1" fillId="6" borderId="4" xfId="1" applyNumberFormat="1" applyFont="1" applyFill="1" applyBorder="1" applyAlignment="1" applyProtection="1">
      <alignment horizontal="center" vertical="center"/>
      <protection hidden="1"/>
    </xf>
    <xf numFmtId="0" fontId="3" fillId="6" borderId="22" xfId="1" applyFont="1" applyFill="1" applyBorder="1" applyAlignment="1" applyProtection="1">
      <alignment horizontal="center" vertical="center"/>
      <protection hidden="1"/>
    </xf>
    <xf numFmtId="0" fontId="3" fillId="6" borderId="56" xfId="1" applyFont="1" applyFill="1" applyBorder="1" applyAlignment="1" applyProtection="1">
      <alignment horizontal="center"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5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316071</xdr:colOff>
      <xdr:row>24</xdr:row>
      <xdr:rowOff>21710</xdr:rowOff>
    </xdr:from>
    <xdr:ext cx="1541305" cy="571501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3446" y="6498710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217714</xdr:colOff>
      <xdr:row>34</xdr:row>
      <xdr:rowOff>84498</xdr:rowOff>
    </xdr:from>
    <xdr:ext cx="1885697" cy="643165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420" y="12523027"/>
          <a:ext cx="1885697" cy="64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zoomScale="80" zoomScaleNormal="80" workbookViewId="0">
      <selection activeCell="D7" sqref="D7:G7"/>
    </sheetView>
  </sheetViews>
  <sheetFormatPr baseColWidth="10" defaultRowHeight="12.75"/>
  <cols>
    <col min="1" max="1" width="7.140625" style="1" customWidth="1"/>
    <col min="2" max="2" width="16.28515625" style="1" customWidth="1"/>
    <col min="3" max="3" width="9.7109375" style="1" customWidth="1"/>
    <col min="4" max="4" width="11.140625" style="1" customWidth="1"/>
    <col min="5" max="5" width="18.5703125" style="1" customWidth="1"/>
    <col min="6" max="6" width="56.42578125" style="1" customWidth="1"/>
    <col min="7" max="7" width="28.5703125" style="1" hidden="1" customWidth="1"/>
    <col min="8" max="8" width="18.5703125" style="1" customWidth="1"/>
    <col min="9" max="9" width="8.42578125" style="1" customWidth="1"/>
    <col min="10" max="10" width="21.140625" style="1" hidden="1" customWidth="1"/>
    <col min="11" max="11" width="29" style="1" customWidth="1"/>
    <col min="12" max="16384" width="11.42578125" style="1"/>
  </cols>
  <sheetData>
    <row r="1" spans="2:11" ht="13.5" thickBot="1"/>
    <row r="2" spans="2:11" ht="15" customHeight="1">
      <c r="B2" s="121" t="s">
        <v>56</v>
      </c>
      <c r="C2" s="122"/>
      <c r="D2" s="122"/>
      <c r="E2" s="122"/>
      <c r="F2" s="122"/>
      <c r="G2" s="122"/>
      <c r="H2" s="122"/>
      <c r="I2" s="122"/>
      <c r="J2" s="122"/>
      <c r="K2" s="123"/>
    </row>
    <row r="3" spans="2:11" ht="15" customHeight="1">
      <c r="B3" s="124"/>
      <c r="C3" s="125"/>
      <c r="D3" s="125"/>
      <c r="E3" s="125"/>
      <c r="F3" s="125"/>
      <c r="G3" s="125"/>
      <c r="H3" s="125"/>
      <c r="I3" s="125"/>
      <c r="J3" s="125"/>
      <c r="K3" s="126"/>
    </row>
    <row r="4" spans="2:11" ht="15" customHeight="1" thickBot="1">
      <c r="B4" s="127"/>
      <c r="C4" s="128"/>
      <c r="D4" s="128"/>
      <c r="E4" s="128"/>
      <c r="F4" s="128"/>
      <c r="G4" s="128"/>
      <c r="H4" s="128"/>
      <c r="I4" s="128"/>
      <c r="J4" s="128"/>
      <c r="K4" s="129"/>
    </row>
    <row r="5" spans="2:11" ht="18.75" customHeight="1" thickBot="1">
      <c r="B5" s="130" t="s">
        <v>9</v>
      </c>
      <c r="C5" s="131"/>
      <c r="D5" s="146" t="str">
        <f>+'Completar SOFSE'!B5</f>
        <v>54/2019</v>
      </c>
      <c r="E5" s="146"/>
      <c r="F5" s="146"/>
      <c r="G5" s="147"/>
      <c r="H5" s="152" t="s">
        <v>12</v>
      </c>
      <c r="I5" s="153"/>
      <c r="J5" s="153"/>
      <c r="K5" s="154"/>
    </row>
    <row r="6" spans="2:11" ht="30" customHeight="1">
      <c r="B6" s="130" t="s">
        <v>26</v>
      </c>
      <c r="C6" s="131"/>
      <c r="D6" s="148" t="str">
        <f>+'Completar SOFSE'!B6</f>
        <v>Directa por Compulsa Abreviada</v>
      </c>
      <c r="E6" s="148"/>
      <c r="F6" s="148"/>
      <c r="G6" s="149"/>
      <c r="H6" s="155" t="s">
        <v>8</v>
      </c>
      <c r="I6" s="160"/>
      <c r="J6" s="161"/>
      <c r="K6" s="162"/>
    </row>
    <row r="7" spans="2:11" ht="33.75" customHeight="1">
      <c r="B7" s="9" t="s">
        <v>22</v>
      </c>
      <c r="C7" s="10"/>
      <c r="D7" s="150" t="str">
        <f>+'Completar SOFSE'!B7</f>
        <v xml:space="preserve">EX-2019-66908341- -APN-SG#SOFSE </v>
      </c>
      <c r="E7" s="150"/>
      <c r="F7" s="150"/>
      <c r="G7" s="151"/>
      <c r="H7" s="156"/>
      <c r="I7" s="163"/>
      <c r="J7" s="164"/>
      <c r="K7" s="165"/>
    </row>
    <row r="8" spans="2:11" ht="21.75" customHeight="1">
      <c r="B8" s="134" t="s">
        <v>10</v>
      </c>
      <c r="C8" s="135"/>
      <c r="D8" s="150" t="str">
        <f>+'Completar SOFSE'!B8</f>
        <v>Adquisición de ejes de par montado para coches remolcados trocha métrica - Línea Belgrano Sur</v>
      </c>
      <c r="E8" s="150"/>
      <c r="F8" s="150"/>
      <c r="G8" s="151"/>
      <c r="H8" s="11" t="s">
        <v>28</v>
      </c>
      <c r="I8" s="157"/>
      <c r="J8" s="158"/>
      <c r="K8" s="159"/>
    </row>
    <row r="9" spans="2:11" ht="16.5" customHeight="1">
      <c r="B9" s="134"/>
      <c r="C9" s="135"/>
      <c r="D9" s="150"/>
      <c r="E9" s="150"/>
      <c r="F9" s="150"/>
      <c r="G9" s="151"/>
      <c r="H9" s="12" t="s">
        <v>1</v>
      </c>
      <c r="I9" s="157"/>
      <c r="J9" s="158"/>
      <c r="K9" s="159"/>
    </row>
    <row r="10" spans="2:11" ht="16.5" customHeight="1">
      <c r="B10" s="134"/>
      <c r="C10" s="135"/>
      <c r="D10" s="150"/>
      <c r="E10" s="150"/>
      <c r="F10" s="150"/>
      <c r="G10" s="151"/>
      <c r="H10" s="12" t="s">
        <v>2</v>
      </c>
      <c r="I10" s="143"/>
      <c r="J10" s="144"/>
      <c r="K10" s="145"/>
    </row>
    <row r="11" spans="2:11" ht="15">
      <c r="B11" s="16" t="s">
        <v>18</v>
      </c>
      <c r="C11" s="17"/>
      <c r="D11" s="104" t="str">
        <f>+'Completar SOFSE'!B11</f>
        <v>Total</v>
      </c>
      <c r="E11" s="17"/>
      <c r="F11" s="10"/>
      <c r="G11" s="10"/>
      <c r="H11" s="13" t="s">
        <v>5</v>
      </c>
      <c r="I11" s="140"/>
      <c r="J11" s="141"/>
      <c r="K11" s="142"/>
    </row>
    <row r="12" spans="2:11" ht="13.5" thickBot="1">
      <c r="B12" s="18"/>
      <c r="C12" s="19"/>
      <c r="D12" s="19"/>
      <c r="E12" s="20"/>
      <c r="F12" s="19"/>
      <c r="G12" s="19"/>
      <c r="H12" s="14"/>
      <c r="I12" s="21"/>
      <c r="J12" s="21"/>
      <c r="K12" s="15"/>
    </row>
    <row r="13" spans="2:11" ht="15" customHeight="1">
      <c r="B13" s="132" t="s">
        <v>54</v>
      </c>
      <c r="C13" s="136" t="s">
        <v>11</v>
      </c>
      <c r="D13" s="136" t="s">
        <v>3</v>
      </c>
      <c r="E13" s="138" t="s">
        <v>4</v>
      </c>
      <c r="F13" s="111" t="s">
        <v>31</v>
      </c>
      <c r="G13" s="111" t="s">
        <v>53</v>
      </c>
      <c r="H13" s="109" t="s">
        <v>32</v>
      </c>
      <c r="I13" s="109" t="s">
        <v>33</v>
      </c>
      <c r="J13" s="107" t="s">
        <v>34</v>
      </c>
      <c r="K13" s="109" t="s">
        <v>35</v>
      </c>
    </row>
    <row r="14" spans="2:11" ht="15.75" customHeight="1" thickBot="1">
      <c r="B14" s="133"/>
      <c r="C14" s="137"/>
      <c r="D14" s="137"/>
      <c r="E14" s="139"/>
      <c r="F14" s="112"/>
      <c r="G14" s="112"/>
      <c r="H14" s="110"/>
      <c r="I14" s="110"/>
      <c r="J14" s="108"/>
      <c r="K14" s="110"/>
    </row>
    <row r="15" spans="2:11" ht="39.75" customHeight="1">
      <c r="B15" s="2">
        <f>+'Completar SOFSE'!A21</f>
        <v>1</v>
      </c>
      <c r="C15" s="3">
        <f>VLOOKUP(B15,'Completar SOFSE'!$A$19:$E$457,2,0)</f>
        <v>36</v>
      </c>
      <c r="D15" s="3" t="str">
        <f>VLOOKUP(B15,'Completar SOFSE'!$A$19:$E$457,3,0)</f>
        <v>c/u</v>
      </c>
      <c r="E15" s="3" t="str">
        <f>VLOOKUP(B15,'Completar SOFSE'!$A$19:$E$457,4,0)</f>
        <v>NUM93205850000N</v>
      </c>
      <c r="F15" s="96" t="str">
        <f>VLOOKUP(B15,'Completar SOFSE'!$A$19:$E$457,5,0)</f>
        <v>Eje de par montado para bogie de coches remolcados MATERFER, AERFER Y WERKSPOOR.</v>
      </c>
      <c r="G15" s="78">
        <f>VLOOKUP(B15,'Completar SOFSE'!$A$19:$F$457,6,0)</f>
        <v>0</v>
      </c>
      <c r="H15" s="4"/>
      <c r="I15" s="54"/>
      <c r="J15" s="47">
        <f>+(C15*H15)*I15</f>
        <v>0</v>
      </c>
      <c r="K15" s="22">
        <f>+C15*H15</f>
        <v>0</v>
      </c>
    </row>
    <row r="16" spans="2:11" ht="40.5" customHeight="1">
      <c r="B16" s="5">
        <f>+B15+1</f>
        <v>2</v>
      </c>
      <c r="C16" s="6">
        <f>VLOOKUP(B16,'Completar SOFSE'!$A$19:$E$457,2,0)</f>
        <v>20</v>
      </c>
      <c r="D16" s="6" t="str">
        <f>VLOOKUP(B16,'Completar SOFSE'!$A$19:$E$457,3,0)</f>
        <v>c/u</v>
      </c>
      <c r="E16" s="6" t="str">
        <f>VLOOKUP(B16,'Completar SOFSE'!$A$19:$E$457,4,0)</f>
        <v>NUM27010250450N</v>
      </c>
      <c r="F16" s="97" t="str">
        <f>VLOOKUP(B16,'Completar SOFSE'!$A$19:$E$457,5,0)</f>
        <v>Eje p/par montado de bogie MINDEN DEUTZ con punta de eje modificada.</v>
      </c>
      <c r="G16" s="78">
        <f>VLOOKUP(B16,'Completar SOFSE'!$A$19:$F$457,6,0)</f>
        <v>0</v>
      </c>
      <c r="H16" s="48"/>
      <c r="I16" s="55"/>
      <c r="J16" s="49">
        <f t="shared" ref="J16:J17" si="0">+(C16*H16)*I16</f>
        <v>0</v>
      </c>
      <c r="K16" s="50">
        <f t="shared" ref="K16:K17" si="1">+C16*H16</f>
        <v>0</v>
      </c>
    </row>
    <row r="17" spans="2:11" ht="40.5" customHeight="1">
      <c r="B17" s="5">
        <f t="shared" ref="B17" si="2">+B16+1</f>
        <v>3</v>
      </c>
      <c r="C17" s="6">
        <f>VLOOKUP(B17,'Completar SOFSE'!$A$19:$E$457,2,0)</f>
        <v>18</v>
      </c>
      <c r="D17" s="6" t="str">
        <f>VLOOKUP(B17,'Completar SOFSE'!$A$19:$E$457,3,0)</f>
        <v>c/u</v>
      </c>
      <c r="E17" s="6" t="str">
        <f>VLOOKUP(B17,'Completar SOFSE'!$A$19:$E$457,4,0)</f>
        <v>NUM00810100510N</v>
      </c>
      <c r="F17" s="97" t="str">
        <f>VLOOKUP(B17,'Completar SOFSE'!$A$19:$E$457,5,0)</f>
        <v>Eje motriz para rodamiento tipo TBU de 6 ½” x 12” de locomotora GM G22.</v>
      </c>
      <c r="G17" s="78">
        <f>VLOOKUP(B17,'Completar SOFSE'!$A$19:$F$457,6,0)</f>
        <v>0</v>
      </c>
      <c r="H17" s="48"/>
      <c r="I17" s="55"/>
      <c r="J17" s="49">
        <f t="shared" si="0"/>
        <v>0</v>
      </c>
      <c r="K17" s="50">
        <f t="shared" si="1"/>
        <v>0</v>
      </c>
    </row>
    <row r="18" spans="2:11" ht="19.5" customHeight="1" thickBot="1">
      <c r="B18" s="113" t="s">
        <v>19</v>
      </c>
      <c r="C18" s="114"/>
      <c r="D18" s="114"/>
      <c r="E18" s="114"/>
      <c r="F18" s="115"/>
      <c r="G18" s="80"/>
      <c r="H18" s="81"/>
      <c r="I18" s="81"/>
      <c r="J18" s="82">
        <f>SUM(J15:J17)</f>
        <v>0</v>
      </c>
      <c r="K18" s="98">
        <f>SUM(K15:K17)</f>
        <v>0</v>
      </c>
    </row>
    <row r="19" spans="2:11" ht="16.5" customHeight="1" thickBot="1">
      <c r="B19" s="116" t="s">
        <v>20</v>
      </c>
      <c r="C19" s="117"/>
      <c r="D19" s="117"/>
      <c r="E19" s="117"/>
      <c r="F19" s="118"/>
      <c r="G19" s="80"/>
      <c r="H19" s="81"/>
      <c r="I19" s="81"/>
      <c r="J19" s="82"/>
      <c r="K19" s="83">
        <f>+J18</f>
        <v>0</v>
      </c>
    </row>
    <row r="20" spans="2:11" ht="18.75" thickBot="1">
      <c r="B20" s="116" t="s">
        <v>0</v>
      </c>
      <c r="C20" s="117"/>
      <c r="D20" s="117"/>
      <c r="E20" s="117"/>
      <c r="F20" s="118"/>
      <c r="G20" s="80"/>
      <c r="H20" s="81"/>
      <c r="I20" s="81"/>
      <c r="J20" s="82"/>
      <c r="K20" s="84">
        <f>+K18+K19</f>
        <v>0</v>
      </c>
    </row>
    <row r="21" spans="2:11" ht="19.5" customHeight="1" thickBot="1">
      <c r="B21" s="119" t="s">
        <v>21</v>
      </c>
      <c r="C21" s="120"/>
      <c r="D21" s="105" t="str">
        <f>+'Completar SOFSE'!B12</f>
        <v>Según artículo 34° del PCP</v>
      </c>
      <c r="E21" s="105"/>
      <c r="F21" s="105"/>
      <c r="G21" s="105"/>
      <c r="H21" s="105"/>
      <c r="I21" s="105"/>
      <c r="J21" s="105"/>
      <c r="K21" s="106"/>
    </row>
    <row r="22" spans="2:11" ht="18" customHeight="1" thickBot="1">
      <c r="B22" s="119" t="s">
        <v>6</v>
      </c>
      <c r="C22" s="120"/>
      <c r="D22" s="105" t="str">
        <f>+'Completar SOFSE'!B13</f>
        <v>Según artículo 7° del PCP</v>
      </c>
      <c r="E22" s="105"/>
      <c r="F22" s="105"/>
      <c r="G22" s="105"/>
      <c r="H22" s="105"/>
      <c r="I22" s="105"/>
      <c r="J22" s="105"/>
      <c r="K22" s="106"/>
    </row>
    <row r="23" spans="2:11" ht="18" customHeight="1" thickBot="1">
      <c r="B23" s="119" t="s">
        <v>55</v>
      </c>
      <c r="C23" s="120"/>
      <c r="D23" s="105" t="str">
        <f>+'Completar SOFSE'!B14</f>
        <v>Según artículo 8° del PCP</v>
      </c>
      <c r="E23" s="105"/>
      <c r="F23" s="105"/>
      <c r="G23" s="105"/>
      <c r="H23" s="105"/>
      <c r="I23" s="105"/>
      <c r="J23" s="105"/>
      <c r="K23" s="106"/>
    </row>
    <row r="24" spans="2:11" ht="24" customHeight="1" thickBot="1">
      <c r="B24" s="119" t="s">
        <v>7</v>
      </c>
      <c r="C24" s="120"/>
      <c r="D24" s="105" t="str">
        <f>+'Completar SOFSE'!B15</f>
        <v>Según Artículo 117 del R.C.C.</v>
      </c>
      <c r="E24" s="105"/>
      <c r="F24" s="105"/>
      <c r="G24" s="105"/>
      <c r="H24" s="105"/>
      <c r="I24" s="105"/>
      <c r="J24" s="105"/>
      <c r="K24" s="106"/>
    </row>
    <row r="25" spans="2:11">
      <c r="B25" s="23"/>
      <c r="C25" s="24"/>
      <c r="D25" s="24"/>
      <c r="E25" s="24"/>
      <c r="F25" s="25"/>
      <c r="G25" s="25"/>
      <c r="H25" s="25"/>
      <c r="I25" s="25"/>
      <c r="J25" s="25"/>
      <c r="K25" s="26"/>
    </row>
    <row r="26" spans="2:11">
      <c r="B26" s="23"/>
      <c r="C26" s="24"/>
      <c r="D26" s="24"/>
      <c r="E26" s="24"/>
      <c r="F26" s="25"/>
      <c r="G26" s="25"/>
      <c r="H26" s="25"/>
      <c r="I26" s="25"/>
      <c r="J26" s="25"/>
      <c r="K26" s="26"/>
    </row>
    <row r="27" spans="2:11">
      <c r="B27" s="23"/>
      <c r="C27" s="24"/>
      <c r="D27" s="24"/>
      <c r="E27" s="24"/>
      <c r="F27" s="25"/>
      <c r="G27" s="25"/>
      <c r="H27" s="25"/>
      <c r="I27" s="25"/>
      <c r="J27" s="25"/>
      <c r="K27" s="26"/>
    </row>
    <row r="28" spans="2:11" ht="13.5" thickBot="1">
      <c r="B28" s="27"/>
      <c r="C28" s="28"/>
      <c r="D28" s="28"/>
      <c r="E28" s="28"/>
      <c r="F28" s="29"/>
      <c r="G28" s="29"/>
      <c r="H28" s="29"/>
      <c r="I28" s="29"/>
      <c r="J28" s="29"/>
      <c r="K28" s="30"/>
    </row>
  </sheetData>
  <sheetProtection algorithmName="SHA-512" hashValue="0vKGMMzsAzEefYss8k1jxMhUTOLUCVUWbjgXtke1qaBMp8QISFwQ0WbI42ObaGDO0/qtQorZxuUVsfmb5LmneQ==" saltValue="QUXS6SknXK+TNOk7HIE2HQ==" spinCount="100000" sheet="1" objects="1" scenarios="1"/>
  <mergeCells count="36">
    <mergeCell ref="B6:C6"/>
    <mergeCell ref="H6:H7"/>
    <mergeCell ref="I8:K8"/>
    <mergeCell ref="I9:K9"/>
    <mergeCell ref="I6:K7"/>
    <mergeCell ref="I10:K10"/>
    <mergeCell ref="D5:G5"/>
    <mergeCell ref="D6:G6"/>
    <mergeCell ref="D7:G7"/>
    <mergeCell ref="D8:G10"/>
    <mergeCell ref="H5:K5"/>
    <mergeCell ref="B2:K4"/>
    <mergeCell ref="B24:C24"/>
    <mergeCell ref="B21:C21"/>
    <mergeCell ref="B22:C22"/>
    <mergeCell ref="B5:C5"/>
    <mergeCell ref="B13:B14"/>
    <mergeCell ref="B8:C10"/>
    <mergeCell ref="H13:H14"/>
    <mergeCell ref="I13:I14"/>
    <mergeCell ref="C13:C14"/>
    <mergeCell ref="D13:D14"/>
    <mergeCell ref="E13:E14"/>
    <mergeCell ref="F13:F14"/>
    <mergeCell ref="I11:K11"/>
    <mergeCell ref="D21:K21"/>
    <mergeCell ref="D22:K22"/>
    <mergeCell ref="D24:K24"/>
    <mergeCell ref="J13:J14"/>
    <mergeCell ref="K13:K14"/>
    <mergeCell ref="G13:G14"/>
    <mergeCell ref="B18:F18"/>
    <mergeCell ref="B19:F19"/>
    <mergeCell ref="B20:F20"/>
    <mergeCell ref="B23:C23"/>
    <mergeCell ref="D23:K23"/>
  </mergeCells>
  <dataValidations count="4">
    <dataValidation allowBlank="1" showInputMessage="1" showErrorMessage="1" promptTitle="Completar por el oferente" prompt="Completar por el oferente" sqref="J15:J17"/>
    <dataValidation allowBlank="1" showErrorMessage="1" promptTitle="Completar por el oferente" prompt="Completar por el oferente" sqref="K15:K17"/>
    <dataValidation allowBlank="1" showInputMessage="1" showErrorMessage="1" promptTitle="Completar por el Oferente" prompt=" " sqref="H15:H17"/>
    <dataValidation operator="equal" allowBlank="1" showInputMessage="1" showErrorMessage="1" promptTitle="Completar por el Oferente" prompt=" " sqref="I6 I8:K10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pletar por el oferente" prompt=" ">
          <x14:formula1>
            <xm:f>'Completar SOFSE'!$L$5:$L$7</xm:f>
          </x14:formula1>
          <xm:sqref>I15:I17</xm:sqref>
        </x14:dataValidation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I11:K11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opLeftCell="A10" zoomScale="85" zoomScaleNormal="85" workbookViewId="0">
      <selection activeCell="I30" sqref="I30:L30"/>
    </sheetView>
  </sheetViews>
  <sheetFormatPr baseColWidth="10" defaultRowHeight="12.75"/>
  <cols>
    <col min="1" max="1" width="4.7109375" style="1" customWidth="1"/>
    <col min="2" max="2" width="16" style="1" customWidth="1"/>
    <col min="3" max="3" width="8.7109375" style="1" bestFit="1" customWidth="1"/>
    <col min="4" max="4" width="15.5703125" style="1" customWidth="1"/>
    <col min="5" max="5" width="9.7109375" style="1" customWidth="1"/>
    <col min="6" max="6" width="22.7109375" style="1" bestFit="1" customWidth="1"/>
    <col min="7" max="7" width="36" style="1" customWidth="1"/>
    <col min="8" max="8" width="36" style="1" hidden="1" customWidth="1"/>
    <col min="9" max="9" width="16" style="1" bestFit="1" customWidth="1"/>
    <col min="10" max="11" width="16" style="1" customWidth="1"/>
    <col min="12" max="12" width="17.42578125" style="1" bestFit="1" customWidth="1"/>
    <col min="13" max="16384" width="11.42578125" style="1"/>
  </cols>
  <sheetData>
    <row r="1" spans="2:12">
      <c r="B1" s="44"/>
      <c r="C1" s="44"/>
      <c r="D1" s="44"/>
      <c r="E1" s="44"/>
      <c r="F1" s="44"/>
      <c r="G1" s="45"/>
      <c r="H1" s="45"/>
      <c r="I1" s="45"/>
      <c r="J1" s="45"/>
      <c r="K1" s="45"/>
      <c r="L1" s="45"/>
    </row>
    <row r="2" spans="2:12" ht="13.5" thickBot="1"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</row>
    <row r="3" spans="2:12" ht="23.25" customHeight="1">
      <c r="B3" s="121" t="s">
        <v>57</v>
      </c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2:12" ht="13.5" thickBot="1"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2:12" ht="15.75" thickBot="1">
      <c r="B5" s="130" t="s">
        <v>9</v>
      </c>
      <c r="C5" s="131"/>
      <c r="D5" s="212" t="str">
        <f>+'Completar SOFSE'!B5</f>
        <v>54/2019</v>
      </c>
      <c r="E5" s="212"/>
      <c r="F5" s="212"/>
      <c r="G5" s="212"/>
      <c r="H5" s="213"/>
      <c r="I5" s="166" t="s">
        <v>12</v>
      </c>
      <c r="J5" s="167"/>
      <c r="K5" s="167"/>
      <c r="L5" s="168"/>
    </row>
    <row r="6" spans="2:12" ht="15">
      <c r="B6" s="130" t="s">
        <v>26</v>
      </c>
      <c r="C6" s="131"/>
      <c r="D6" s="214" t="str">
        <f>+'Completar SOFSE'!B6</f>
        <v>Directa por Compulsa Abreviada</v>
      </c>
      <c r="E6" s="214"/>
      <c r="F6" s="214"/>
      <c r="G6" s="214"/>
      <c r="H6" s="215"/>
      <c r="I6" s="171" t="s">
        <v>8</v>
      </c>
      <c r="J6" s="179"/>
      <c r="K6" s="180"/>
      <c r="L6" s="181"/>
    </row>
    <row r="7" spans="2:12" ht="20.25" customHeight="1">
      <c r="B7" s="9" t="s">
        <v>22</v>
      </c>
      <c r="C7" s="102"/>
      <c r="D7" s="214" t="str">
        <f>+'Completar SOFSE'!B7</f>
        <v xml:space="preserve">EX-2019-66908341- -APN-SG#SOFSE </v>
      </c>
      <c r="E7" s="214"/>
      <c r="F7" s="214"/>
      <c r="G7" s="214"/>
      <c r="H7" s="215"/>
      <c r="I7" s="172"/>
      <c r="J7" s="182"/>
      <c r="K7" s="183"/>
      <c r="L7" s="184"/>
    </row>
    <row r="8" spans="2:12" ht="25.5" customHeight="1">
      <c r="B8" s="134" t="s">
        <v>10</v>
      </c>
      <c r="C8" s="135"/>
      <c r="D8" s="216" t="str">
        <f>+'Completar SOFSE'!B8</f>
        <v>Adquisición de ejes de par montado para coches remolcados trocha métrica - Línea Belgrano Sur</v>
      </c>
      <c r="E8" s="216"/>
      <c r="F8" s="216"/>
      <c r="G8" s="216"/>
      <c r="H8" s="217"/>
      <c r="I8" s="56" t="s">
        <v>51</v>
      </c>
      <c r="J8" s="173"/>
      <c r="K8" s="174"/>
      <c r="L8" s="175"/>
    </row>
    <row r="9" spans="2:12" ht="12.75" customHeight="1">
      <c r="B9" s="134"/>
      <c r="C9" s="135"/>
      <c r="D9" s="216"/>
      <c r="E9" s="216"/>
      <c r="F9" s="216"/>
      <c r="G9" s="216"/>
      <c r="H9" s="217"/>
      <c r="I9" s="57" t="s">
        <v>1</v>
      </c>
      <c r="J9" s="173"/>
      <c r="K9" s="174"/>
      <c r="L9" s="175"/>
    </row>
    <row r="10" spans="2:12" ht="18" customHeight="1">
      <c r="B10" s="134"/>
      <c r="C10" s="135"/>
      <c r="D10" s="216"/>
      <c r="E10" s="216"/>
      <c r="F10" s="216"/>
      <c r="G10" s="216"/>
      <c r="H10" s="217"/>
      <c r="I10" s="57" t="s">
        <v>2</v>
      </c>
      <c r="J10" s="176"/>
      <c r="K10" s="177"/>
      <c r="L10" s="178"/>
    </row>
    <row r="11" spans="2:12" ht="15" customHeight="1">
      <c r="B11" s="16" t="s">
        <v>18</v>
      </c>
      <c r="C11" s="103"/>
      <c r="D11" s="218" t="str">
        <f>+'Completar SOFSE'!B11</f>
        <v>Total</v>
      </c>
      <c r="E11" s="218"/>
      <c r="F11" s="218"/>
      <c r="G11" s="218"/>
      <c r="H11" s="99"/>
      <c r="I11" s="68" t="s">
        <v>5</v>
      </c>
      <c r="J11" s="140"/>
      <c r="K11" s="141"/>
      <c r="L11" s="142"/>
    </row>
    <row r="12" spans="2:12" ht="15.75" customHeight="1" thickBot="1">
      <c r="B12" s="65"/>
      <c r="C12" s="64"/>
      <c r="D12" s="64"/>
      <c r="E12" s="64"/>
      <c r="F12" s="64"/>
      <c r="G12" s="64"/>
      <c r="H12" s="79"/>
      <c r="I12" s="69"/>
      <c r="J12" s="169"/>
      <c r="K12" s="169"/>
      <c r="L12" s="170"/>
    </row>
    <row r="13" spans="2:12" ht="13.5" thickBot="1">
      <c r="B13" s="208" t="s">
        <v>49</v>
      </c>
      <c r="C13" s="185" t="s">
        <v>54</v>
      </c>
      <c r="D13" s="185" t="s">
        <v>11</v>
      </c>
      <c r="E13" s="185" t="s">
        <v>3</v>
      </c>
      <c r="F13" s="185" t="s">
        <v>4</v>
      </c>
      <c r="G13" s="210" t="s">
        <v>31</v>
      </c>
      <c r="H13" s="210" t="s">
        <v>53</v>
      </c>
      <c r="I13" s="202" t="s">
        <v>36</v>
      </c>
      <c r="J13" s="203"/>
      <c r="K13" s="203"/>
      <c r="L13" s="204"/>
    </row>
    <row r="14" spans="2:12" ht="13.5" thickBot="1">
      <c r="B14" s="209"/>
      <c r="C14" s="137"/>
      <c r="D14" s="137"/>
      <c r="E14" s="137"/>
      <c r="F14" s="137"/>
      <c r="G14" s="211"/>
      <c r="H14" s="211"/>
      <c r="I14" s="74" t="s">
        <v>37</v>
      </c>
      <c r="J14" s="75" t="s">
        <v>38</v>
      </c>
      <c r="K14" s="76" t="s">
        <v>39</v>
      </c>
      <c r="L14" s="77" t="s">
        <v>19</v>
      </c>
    </row>
    <row r="15" spans="2:12" ht="15" customHeight="1">
      <c r="B15" s="66" t="s">
        <v>40</v>
      </c>
      <c r="C15" s="186">
        <f>+'Completar SOFSE'!A21</f>
        <v>1</v>
      </c>
      <c r="D15" s="189">
        <f>VLOOKUP(C15,'Completar SOFSE'!$A$19:$E$457,2,0)</f>
        <v>36</v>
      </c>
      <c r="E15" s="189" t="str">
        <f>VLOOKUP(C15,'Completar SOFSE'!$A$19:$E$457,3,0)</f>
        <v>c/u</v>
      </c>
      <c r="F15" s="189" t="str">
        <f>VLOOKUP(C15,'Completar SOFSE'!$A$19:$E$457,4,0)</f>
        <v>NUM93205850000N</v>
      </c>
      <c r="G15" s="199" t="str">
        <f>VLOOKUP(C15,'Completar SOFSE'!$A$19:$E$457,5,0)</f>
        <v>Eje de par montado para bogie de coches remolcados MATERFER, AERFER Y WERKSPOOR.</v>
      </c>
      <c r="H15" s="205">
        <f>VLOOKUP(C15,'Completar SOFSE'!$A$19:$F$457,6,0)</f>
        <v>0</v>
      </c>
      <c r="I15" s="58"/>
      <c r="J15" s="70"/>
      <c r="K15" s="71"/>
      <c r="L15" s="22">
        <f>I15*$D$15+J15*$D$15+K15*$D$15</f>
        <v>0</v>
      </c>
    </row>
    <row r="16" spans="2:12" ht="15" customHeight="1">
      <c r="B16" s="67" t="s">
        <v>41</v>
      </c>
      <c r="C16" s="187"/>
      <c r="D16" s="190"/>
      <c r="E16" s="190"/>
      <c r="F16" s="190"/>
      <c r="G16" s="200"/>
      <c r="H16" s="206"/>
      <c r="I16" s="59"/>
      <c r="J16" s="72"/>
      <c r="K16" s="73"/>
      <c r="L16" s="50">
        <f t="shared" ref="L16:L19" si="0">I16*$D$15+J16*$D$15+K16*$D$15</f>
        <v>0</v>
      </c>
    </row>
    <row r="17" spans="2:12" ht="15" customHeight="1">
      <c r="B17" s="67" t="s">
        <v>42</v>
      </c>
      <c r="C17" s="187"/>
      <c r="D17" s="190"/>
      <c r="E17" s="190"/>
      <c r="F17" s="190"/>
      <c r="G17" s="200"/>
      <c r="H17" s="206"/>
      <c r="I17" s="59"/>
      <c r="J17" s="72"/>
      <c r="K17" s="73"/>
      <c r="L17" s="50">
        <f t="shared" si="0"/>
        <v>0</v>
      </c>
    </row>
    <row r="18" spans="2:12" ht="15" customHeight="1">
      <c r="B18" s="67" t="s">
        <v>43</v>
      </c>
      <c r="C18" s="187"/>
      <c r="D18" s="190"/>
      <c r="E18" s="190"/>
      <c r="F18" s="190"/>
      <c r="G18" s="200"/>
      <c r="H18" s="206"/>
      <c r="I18" s="59"/>
      <c r="J18" s="48"/>
      <c r="K18" s="73"/>
      <c r="L18" s="50">
        <f t="shared" si="0"/>
        <v>0</v>
      </c>
    </row>
    <row r="19" spans="2:12" ht="15.75" customHeight="1" thickBot="1">
      <c r="B19" s="67" t="s">
        <v>44</v>
      </c>
      <c r="C19" s="188"/>
      <c r="D19" s="191"/>
      <c r="E19" s="191"/>
      <c r="F19" s="191"/>
      <c r="G19" s="201"/>
      <c r="H19" s="207"/>
      <c r="I19" s="60"/>
      <c r="J19" s="51"/>
      <c r="K19" s="61"/>
      <c r="L19" s="50">
        <f t="shared" si="0"/>
        <v>0</v>
      </c>
    </row>
    <row r="20" spans="2:12" ht="15" customHeight="1">
      <c r="B20" s="66" t="s">
        <v>40</v>
      </c>
      <c r="C20" s="186">
        <f>+C15+1</f>
        <v>2</v>
      </c>
      <c r="D20" s="189">
        <f>VLOOKUP(C20,'Completar SOFSE'!$A$19:$E$457,2,0)</f>
        <v>20</v>
      </c>
      <c r="E20" s="189" t="str">
        <f>VLOOKUP(C20,'Completar SOFSE'!$A$19:$E$457,3,0)</f>
        <v>c/u</v>
      </c>
      <c r="F20" s="189" t="str">
        <f>VLOOKUP(C20,'Completar SOFSE'!$A$19:$E$457,4,0)</f>
        <v>NUM27010250450N</v>
      </c>
      <c r="G20" s="199" t="str">
        <f>VLOOKUP(C20,'Completar SOFSE'!$A$19:$E$457,5,0)</f>
        <v>Eje p/par montado de bogie MINDEN DEUTZ con punta de eje modificada.</v>
      </c>
      <c r="H20" s="205">
        <f>VLOOKUP(C20,'Completar SOFSE'!$A$19:$F$457,6,0)</f>
        <v>0</v>
      </c>
      <c r="I20" s="62"/>
      <c r="J20" s="73"/>
      <c r="K20" s="73"/>
      <c r="L20" s="22">
        <f>I20*$D$20+J20*$D$20+K20*$D$20</f>
        <v>0</v>
      </c>
    </row>
    <row r="21" spans="2:12">
      <c r="B21" s="67" t="s">
        <v>41</v>
      </c>
      <c r="C21" s="187"/>
      <c r="D21" s="190"/>
      <c r="E21" s="190"/>
      <c r="F21" s="190"/>
      <c r="G21" s="200"/>
      <c r="H21" s="206"/>
      <c r="I21" s="59"/>
      <c r="J21" s="73"/>
      <c r="K21" s="73"/>
      <c r="L21" s="50">
        <f t="shared" ref="L21:L24" si="1">I21*$D$20+J21*$D$20+K21*$D$20</f>
        <v>0</v>
      </c>
    </row>
    <row r="22" spans="2:12">
      <c r="B22" s="67" t="s">
        <v>42</v>
      </c>
      <c r="C22" s="187"/>
      <c r="D22" s="190"/>
      <c r="E22" s="190"/>
      <c r="F22" s="190"/>
      <c r="G22" s="200"/>
      <c r="H22" s="206"/>
      <c r="I22" s="59"/>
      <c r="J22" s="73"/>
      <c r="K22" s="73"/>
      <c r="L22" s="50">
        <f t="shared" si="1"/>
        <v>0</v>
      </c>
    </row>
    <row r="23" spans="2:12">
      <c r="B23" s="67" t="s">
        <v>43</v>
      </c>
      <c r="C23" s="187"/>
      <c r="D23" s="190"/>
      <c r="E23" s="190"/>
      <c r="F23" s="190"/>
      <c r="G23" s="200"/>
      <c r="H23" s="206"/>
      <c r="I23" s="59"/>
      <c r="J23" s="48"/>
      <c r="K23" s="73"/>
      <c r="L23" s="50">
        <f t="shared" si="1"/>
        <v>0</v>
      </c>
    </row>
    <row r="24" spans="2:12" ht="13.5" thickBot="1">
      <c r="B24" s="67" t="s">
        <v>44</v>
      </c>
      <c r="C24" s="188"/>
      <c r="D24" s="191"/>
      <c r="E24" s="191"/>
      <c r="F24" s="191"/>
      <c r="G24" s="201"/>
      <c r="H24" s="207"/>
      <c r="I24" s="60"/>
      <c r="J24" s="51"/>
      <c r="K24" s="61"/>
      <c r="L24" s="52">
        <f t="shared" si="1"/>
        <v>0</v>
      </c>
    </row>
    <row r="25" spans="2:12" ht="15" customHeight="1">
      <c r="B25" s="66" t="s">
        <v>40</v>
      </c>
      <c r="C25" s="186">
        <f t="shared" ref="C25" si="2">+C20+1</f>
        <v>3</v>
      </c>
      <c r="D25" s="189">
        <f>VLOOKUP(C25,'Completar SOFSE'!$A$19:$E$457,2,0)</f>
        <v>18</v>
      </c>
      <c r="E25" s="189" t="str">
        <f>VLOOKUP(C25,'Completar SOFSE'!$A$19:$E$457,3,0)</f>
        <v>c/u</v>
      </c>
      <c r="F25" s="189" t="str">
        <f>VLOOKUP(C25,'Completar SOFSE'!$A$19:$E$457,4,0)</f>
        <v>NUM00810100510N</v>
      </c>
      <c r="G25" s="199" t="str">
        <f>VLOOKUP(C25,'Completar SOFSE'!$A$19:$E$457,5,0)</f>
        <v>Eje motriz para rodamiento tipo TBU de 6 ½” x 12” de locomotora GM G22.</v>
      </c>
      <c r="H25" s="205">
        <f>VLOOKUP(C25,'Completar SOFSE'!$A$19:$F$457,6,0)</f>
        <v>0</v>
      </c>
      <c r="I25" s="62"/>
      <c r="J25" s="73"/>
      <c r="K25" s="73"/>
      <c r="L25" s="46">
        <f>I25*$D$25+J25*$D$25+K25*$D$25</f>
        <v>0</v>
      </c>
    </row>
    <row r="26" spans="2:12">
      <c r="B26" s="67" t="s">
        <v>41</v>
      </c>
      <c r="C26" s="187"/>
      <c r="D26" s="190"/>
      <c r="E26" s="190"/>
      <c r="F26" s="190"/>
      <c r="G26" s="200"/>
      <c r="H26" s="206"/>
      <c r="I26" s="59"/>
      <c r="J26" s="73"/>
      <c r="K26" s="73"/>
      <c r="L26" s="46">
        <f t="shared" ref="L26:L29" si="3">I26*$D$25+J26*$D$25+K26*$D$25</f>
        <v>0</v>
      </c>
    </row>
    <row r="27" spans="2:12">
      <c r="B27" s="67" t="s">
        <v>42</v>
      </c>
      <c r="C27" s="187"/>
      <c r="D27" s="190"/>
      <c r="E27" s="190"/>
      <c r="F27" s="190"/>
      <c r="G27" s="200"/>
      <c r="H27" s="206"/>
      <c r="I27" s="59"/>
      <c r="J27" s="73"/>
      <c r="K27" s="73"/>
      <c r="L27" s="46">
        <f t="shared" si="3"/>
        <v>0</v>
      </c>
    </row>
    <row r="28" spans="2:12">
      <c r="B28" s="67" t="s">
        <v>43</v>
      </c>
      <c r="C28" s="187"/>
      <c r="D28" s="190"/>
      <c r="E28" s="190"/>
      <c r="F28" s="190"/>
      <c r="G28" s="200"/>
      <c r="H28" s="206"/>
      <c r="I28" s="59"/>
      <c r="J28" s="48"/>
      <c r="K28" s="73"/>
      <c r="L28" s="46">
        <f t="shared" si="3"/>
        <v>0</v>
      </c>
    </row>
    <row r="29" spans="2:12" ht="13.5" thickBot="1">
      <c r="B29" s="67" t="s">
        <v>44</v>
      </c>
      <c r="C29" s="188"/>
      <c r="D29" s="191"/>
      <c r="E29" s="191"/>
      <c r="F29" s="191"/>
      <c r="G29" s="201"/>
      <c r="H29" s="207"/>
      <c r="I29" s="60"/>
      <c r="J29" s="51"/>
      <c r="K29" s="61"/>
      <c r="L29" s="52">
        <f t="shared" si="3"/>
        <v>0</v>
      </c>
    </row>
    <row r="30" spans="2:12" ht="24" customHeight="1" thickBot="1">
      <c r="B30" s="192" t="s">
        <v>29</v>
      </c>
      <c r="C30" s="193"/>
      <c r="D30" s="193"/>
      <c r="E30" s="193"/>
      <c r="F30" s="193"/>
      <c r="G30" s="193"/>
      <c r="H30" s="63"/>
      <c r="I30" s="194">
        <f>SUM(L15:L29)</f>
        <v>0</v>
      </c>
      <c r="J30" s="195"/>
      <c r="K30" s="195"/>
      <c r="L30" s="196"/>
    </row>
    <row r="31" spans="2:12" ht="18.75" customHeight="1" thickBot="1">
      <c r="B31" s="219" t="s">
        <v>45</v>
      </c>
      <c r="C31" s="220"/>
      <c r="D31" s="220"/>
      <c r="E31" s="221" t="str">
        <f>+'Completar SOFSE'!B14</f>
        <v>Según artículo 8° del PCP</v>
      </c>
      <c r="F31" s="221"/>
      <c r="G31" s="221"/>
      <c r="H31" s="221"/>
      <c r="I31" s="221"/>
      <c r="J31" s="221"/>
      <c r="K31" s="221"/>
      <c r="L31" s="222"/>
    </row>
    <row r="32" spans="2:12" ht="18.75" customHeight="1" thickBot="1">
      <c r="B32" s="219" t="s">
        <v>46</v>
      </c>
      <c r="C32" s="220"/>
      <c r="D32" s="223" t="str">
        <f>+'Completar SOFSE'!D12</f>
        <v>Según artículo 29° y 35° del PCP</v>
      </c>
      <c r="E32" s="223"/>
      <c r="F32" s="223"/>
      <c r="G32" s="223"/>
      <c r="H32" s="87"/>
      <c r="I32" s="197"/>
      <c r="J32" s="197"/>
      <c r="K32" s="197"/>
      <c r="L32" s="198"/>
    </row>
    <row r="33" spans="2:12" ht="18.75" customHeight="1" thickBot="1">
      <c r="B33" s="219" t="s">
        <v>47</v>
      </c>
      <c r="C33" s="220"/>
      <c r="D33" s="223" t="str">
        <f>+'Completar SOFSE'!B13</f>
        <v>Según artículo 7° del PCP</v>
      </c>
      <c r="E33" s="223"/>
      <c r="F33" s="223"/>
      <c r="G33" s="223"/>
      <c r="H33" s="87"/>
      <c r="I33" s="197"/>
      <c r="J33" s="197"/>
      <c r="K33" s="197"/>
      <c r="L33" s="198"/>
    </row>
    <row r="34" spans="2:12" ht="18.75" customHeight="1" thickBot="1">
      <c r="B34" s="219" t="s">
        <v>48</v>
      </c>
      <c r="C34" s="220"/>
      <c r="D34" s="223" t="str">
        <f>+'Completar SOFSE'!B15</f>
        <v>Según Artículo 117 del R.C.C.</v>
      </c>
      <c r="E34" s="223"/>
      <c r="F34" s="223"/>
      <c r="G34" s="223"/>
      <c r="H34" s="87"/>
      <c r="I34" s="224"/>
      <c r="J34" s="224"/>
      <c r="K34" s="224"/>
      <c r="L34" s="198"/>
    </row>
    <row r="35" spans="2:12">
      <c r="B35" s="90"/>
      <c r="C35" s="91"/>
      <c r="D35" s="91"/>
      <c r="E35" s="91"/>
      <c r="F35" s="91"/>
      <c r="G35" s="92"/>
      <c r="H35" s="92"/>
      <c r="I35" s="92"/>
      <c r="J35" s="92"/>
      <c r="K35" s="92"/>
      <c r="L35" s="93"/>
    </row>
    <row r="36" spans="2:12">
      <c r="B36" s="23"/>
      <c r="C36" s="24"/>
      <c r="D36" s="24"/>
      <c r="E36" s="24"/>
      <c r="F36" s="24"/>
      <c r="G36" s="25"/>
      <c r="H36" s="25"/>
      <c r="I36" s="25"/>
      <c r="J36" s="25"/>
      <c r="K36" s="25"/>
      <c r="L36" s="26"/>
    </row>
    <row r="37" spans="2:12">
      <c r="B37" s="23"/>
      <c r="C37" s="24"/>
      <c r="D37" s="24"/>
      <c r="E37" s="24"/>
      <c r="F37" s="24"/>
      <c r="G37" s="25"/>
      <c r="H37" s="25"/>
      <c r="I37" s="25"/>
      <c r="J37" s="25"/>
      <c r="K37" s="25"/>
      <c r="L37" s="26"/>
    </row>
    <row r="38" spans="2:12">
      <c r="B38" s="23"/>
      <c r="C38" s="24"/>
      <c r="D38" s="24"/>
      <c r="E38" s="24"/>
      <c r="F38" s="24"/>
      <c r="G38" s="25"/>
      <c r="H38" s="25"/>
      <c r="I38" s="25"/>
      <c r="J38" s="25"/>
      <c r="K38" s="25"/>
      <c r="L38" s="26"/>
    </row>
    <row r="39" spans="2:12" ht="13.5" thickBot="1">
      <c r="B39" s="27"/>
      <c r="C39" s="28"/>
      <c r="D39" s="28"/>
      <c r="E39" s="28"/>
      <c r="F39" s="28"/>
      <c r="G39" s="29"/>
      <c r="H39" s="29"/>
      <c r="I39" s="29"/>
      <c r="J39" s="29"/>
      <c r="K39" s="29"/>
      <c r="L39" s="30"/>
    </row>
  </sheetData>
  <sheetProtection algorithmName="SHA-512" hashValue="DDIjZ0bUIzQ7+1NV0CMjPgm2Qfse/dGHh6/IUdltYAj3AwFptVN/dD6bBlDNpApj0gSvjKB74bNdjg5UlnOFrQ==" saltValue="ueVnVriS0PjF2xBv2VosyQ==" spinCount="100000" sheet="1" objects="1" scenarios="1"/>
  <mergeCells count="56">
    <mergeCell ref="B31:D31"/>
    <mergeCell ref="E31:L31"/>
    <mergeCell ref="B32:C32"/>
    <mergeCell ref="B33:C33"/>
    <mergeCell ref="B34:C34"/>
    <mergeCell ref="D32:G32"/>
    <mergeCell ref="D33:G33"/>
    <mergeCell ref="D34:G34"/>
    <mergeCell ref="I33:L33"/>
    <mergeCell ref="I34:L34"/>
    <mergeCell ref="G13:G14"/>
    <mergeCell ref="H13:H14"/>
    <mergeCell ref="H15:H19"/>
    <mergeCell ref="H20:H24"/>
    <mergeCell ref="F15:F19"/>
    <mergeCell ref="G15:G19"/>
    <mergeCell ref="G20:G24"/>
    <mergeCell ref="B3:L4"/>
    <mergeCell ref="B30:G30"/>
    <mergeCell ref="I30:L30"/>
    <mergeCell ref="I32:L32"/>
    <mergeCell ref="C25:C29"/>
    <mergeCell ref="F25:F29"/>
    <mergeCell ref="G25:G29"/>
    <mergeCell ref="I13:L13"/>
    <mergeCell ref="E15:E19"/>
    <mergeCell ref="D15:D19"/>
    <mergeCell ref="E25:E29"/>
    <mergeCell ref="D25:D29"/>
    <mergeCell ref="H25:H29"/>
    <mergeCell ref="B13:B14"/>
    <mergeCell ref="C13:C14"/>
    <mergeCell ref="D13:D14"/>
    <mergeCell ref="E13:E14"/>
    <mergeCell ref="F13:F14"/>
    <mergeCell ref="C15:C19"/>
    <mergeCell ref="C20:C24"/>
    <mergeCell ref="F20:F24"/>
    <mergeCell ref="E20:E24"/>
    <mergeCell ref="D20:D24"/>
    <mergeCell ref="B5:C5"/>
    <mergeCell ref="B6:C6"/>
    <mergeCell ref="B8:C10"/>
    <mergeCell ref="I5:L5"/>
    <mergeCell ref="J12:L12"/>
    <mergeCell ref="I6:I7"/>
    <mergeCell ref="J8:L8"/>
    <mergeCell ref="J9:L9"/>
    <mergeCell ref="J10:L10"/>
    <mergeCell ref="J11:L11"/>
    <mergeCell ref="J6:L7"/>
    <mergeCell ref="D5:H5"/>
    <mergeCell ref="D6:H6"/>
    <mergeCell ref="D7:H7"/>
    <mergeCell ref="D8:H10"/>
    <mergeCell ref="D11:G11"/>
  </mergeCells>
  <conditionalFormatting sqref="K15:K19 K24 K29">
    <cfRule type="cellIs" dxfId="4" priority="55" stopIfTrue="1" operator="equal">
      <formula>#REF!</formula>
    </cfRule>
  </conditionalFormatting>
  <conditionalFormatting sqref="J20:K22">
    <cfRule type="cellIs" dxfId="3" priority="54" stopIfTrue="1" operator="equal">
      <formula>#REF!</formula>
    </cfRule>
  </conditionalFormatting>
  <conditionalFormatting sqref="K23">
    <cfRule type="cellIs" dxfId="2" priority="53" stopIfTrue="1" operator="equal">
      <formula>#REF!</formula>
    </cfRule>
  </conditionalFormatting>
  <conditionalFormatting sqref="J25:K27">
    <cfRule type="cellIs" dxfId="1" priority="52" stopIfTrue="1" operator="equal">
      <formula>#REF!</formula>
    </cfRule>
  </conditionalFormatting>
  <conditionalFormatting sqref="K28">
    <cfRule type="cellIs" dxfId="0" priority="51" stopIfTrue="1" operator="equal">
      <formula>#REF!</formula>
    </cfRule>
  </conditionalFormatting>
  <dataValidations count="2">
    <dataValidation allowBlank="1" showInputMessage="1" showErrorMessage="1" promptTitle="Completar por el Oferente" prompt=" " sqref="J18 J19:K19 J23 J24:K24 J28 J29:K29 E31 I15:I29"/>
    <dataValidation operator="equal" allowBlank="1" showInputMessage="1" showErrorMessage="1" promptTitle="Completar por el Oferente" prompt=" " sqref="J6:L10"/>
  </dataValidations>
  <printOptions horizontalCentered="1" verticalCentered="1"/>
  <pageMargins left="0" right="0" top="0" bottom="0" header="0" footer="0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J11:L11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zoomScaleNormal="100" workbookViewId="0">
      <selection activeCell="B7" sqref="B7"/>
    </sheetView>
  </sheetViews>
  <sheetFormatPr baseColWidth="10" defaultRowHeight="12.75"/>
  <cols>
    <col min="1" max="1" width="24" style="32" customWidth="1"/>
    <col min="2" max="2" width="19.7109375" style="32" customWidth="1"/>
    <col min="3" max="3" width="11.42578125" style="32"/>
    <col min="4" max="4" width="28.85546875" style="32" bestFit="1" customWidth="1"/>
    <col min="5" max="5" width="30.140625" style="32" customWidth="1"/>
    <col min="6" max="6" width="19.7109375" style="32" customWidth="1"/>
    <col min="7" max="7" width="11.42578125" style="32"/>
    <col min="8" max="12" width="11.42578125" style="32" hidden="1" customWidth="1"/>
    <col min="13" max="13" width="0" style="32" hidden="1" customWidth="1"/>
    <col min="14" max="16384" width="11.42578125" style="32"/>
  </cols>
  <sheetData>
    <row r="3" spans="1:12" ht="15.75">
      <c r="A3" s="86" t="s">
        <v>23</v>
      </c>
      <c r="B3" s="31"/>
    </row>
    <row r="4" spans="1:12">
      <c r="A4" s="33"/>
    </row>
    <row r="5" spans="1:12">
      <c r="A5" s="53" t="s">
        <v>9</v>
      </c>
      <c r="B5" s="32" t="s">
        <v>63</v>
      </c>
      <c r="H5" s="34" t="s">
        <v>13</v>
      </c>
      <c r="I5" s="35" t="s">
        <v>14</v>
      </c>
      <c r="J5" s="35"/>
      <c r="K5" s="34" t="s">
        <v>20</v>
      </c>
      <c r="L5" s="36">
        <v>0.105</v>
      </c>
    </row>
    <row r="6" spans="1:12">
      <c r="A6" s="53" t="s">
        <v>26</v>
      </c>
      <c r="B6" s="32" t="s">
        <v>58</v>
      </c>
      <c r="H6" s="37"/>
      <c r="I6" s="38" t="s">
        <v>15</v>
      </c>
      <c r="J6" s="38"/>
      <c r="K6" s="37"/>
      <c r="L6" s="39">
        <v>0.21</v>
      </c>
    </row>
    <row r="7" spans="1:12">
      <c r="A7" s="53" t="s">
        <v>27</v>
      </c>
      <c r="B7" s="32" t="s">
        <v>64</v>
      </c>
      <c r="H7" s="37"/>
      <c r="I7" s="38" t="s">
        <v>16</v>
      </c>
      <c r="J7" s="38"/>
      <c r="K7" s="37"/>
      <c r="L7" s="39">
        <v>0.27</v>
      </c>
    </row>
    <row r="8" spans="1:12">
      <c r="A8" s="53" t="s">
        <v>10</v>
      </c>
      <c r="B8" s="32" t="s">
        <v>65</v>
      </c>
      <c r="H8" s="37"/>
      <c r="I8" s="38" t="s">
        <v>17</v>
      </c>
      <c r="J8" s="38"/>
      <c r="K8" s="37"/>
      <c r="L8" s="40"/>
    </row>
    <row r="9" spans="1:12">
      <c r="A9" s="53"/>
      <c r="H9" s="41"/>
      <c r="I9" s="42"/>
      <c r="J9" s="43"/>
      <c r="K9" s="41"/>
      <c r="L9" s="43"/>
    </row>
    <row r="10" spans="1:12">
      <c r="A10" s="88" t="s">
        <v>24</v>
      </c>
      <c r="H10" s="38"/>
      <c r="I10" s="38"/>
      <c r="J10" s="38"/>
    </row>
    <row r="11" spans="1:12">
      <c r="A11" s="53" t="s">
        <v>30</v>
      </c>
      <c r="B11" s="94" t="s">
        <v>29</v>
      </c>
      <c r="H11" s="38"/>
      <c r="I11" s="38"/>
      <c r="J11" s="38"/>
    </row>
    <row r="12" spans="1:12">
      <c r="A12" s="89" t="s">
        <v>21</v>
      </c>
      <c r="B12" s="38" t="s">
        <v>66</v>
      </c>
      <c r="D12" s="38" t="s">
        <v>67</v>
      </c>
      <c r="G12" s="38"/>
      <c r="H12" s="38"/>
      <c r="I12" s="38"/>
      <c r="J12" s="38"/>
      <c r="K12" s="38"/>
    </row>
    <row r="13" spans="1:12">
      <c r="A13" s="89" t="s">
        <v>6</v>
      </c>
      <c r="B13" s="100" t="s">
        <v>60</v>
      </c>
      <c r="G13" s="38"/>
      <c r="H13" s="38"/>
      <c r="I13" s="38"/>
      <c r="J13" s="38"/>
      <c r="K13" s="38"/>
    </row>
    <row r="14" spans="1:12">
      <c r="A14" s="89" t="s">
        <v>55</v>
      </c>
      <c r="B14" s="100" t="s">
        <v>61</v>
      </c>
      <c r="G14" s="38"/>
      <c r="H14" s="38"/>
      <c r="I14" s="38"/>
      <c r="J14" s="38"/>
      <c r="K14" s="38"/>
    </row>
    <row r="15" spans="1:12">
      <c r="A15" s="89" t="s">
        <v>7</v>
      </c>
      <c r="B15" s="100" t="s">
        <v>59</v>
      </c>
      <c r="G15" s="38"/>
      <c r="H15" s="38"/>
      <c r="I15" s="38"/>
      <c r="J15" s="38"/>
      <c r="K15" s="38"/>
    </row>
    <row r="16" spans="1:12">
      <c r="G16" s="38"/>
      <c r="H16" s="38"/>
      <c r="I16" s="38"/>
      <c r="J16" s="38"/>
      <c r="K16" s="38"/>
    </row>
    <row r="17" spans="1:6" ht="15.75">
      <c r="A17" s="86" t="s">
        <v>50</v>
      </c>
      <c r="B17" s="53"/>
    </row>
    <row r="19" spans="1:6">
      <c r="A19" s="225" t="s">
        <v>25</v>
      </c>
      <c r="B19" s="225" t="s">
        <v>11</v>
      </c>
      <c r="C19" s="225" t="s">
        <v>3</v>
      </c>
      <c r="D19" s="225" t="s">
        <v>4</v>
      </c>
      <c r="E19" s="225" t="s">
        <v>31</v>
      </c>
      <c r="F19" s="225" t="s">
        <v>52</v>
      </c>
    </row>
    <row r="20" spans="1:6">
      <c r="A20" s="226"/>
      <c r="B20" s="226"/>
      <c r="C20" s="226"/>
      <c r="D20" s="226"/>
      <c r="E20" s="226"/>
      <c r="F20" s="226"/>
    </row>
    <row r="21" spans="1:6" ht="38.25">
      <c r="A21" s="85">
        <v>1</v>
      </c>
      <c r="B21" s="6">
        <v>36</v>
      </c>
      <c r="C21" s="7" t="s">
        <v>62</v>
      </c>
      <c r="D21" s="101" t="s">
        <v>68</v>
      </c>
      <c r="E21" s="101" t="s">
        <v>71</v>
      </c>
      <c r="F21" s="8"/>
    </row>
    <row r="22" spans="1:6" ht="38.25">
      <c r="A22" s="85">
        <f>+A21+1</f>
        <v>2</v>
      </c>
      <c r="B22" s="6">
        <v>20</v>
      </c>
      <c r="C22" s="7" t="s">
        <v>62</v>
      </c>
      <c r="D22" s="101" t="s">
        <v>69</v>
      </c>
      <c r="E22" s="101" t="s">
        <v>72</v>
      </c>
      <c r="F22" s="95"/>
    </row>
    <row r="23" spans="1:6" ht="38.25">
      <c r="A23" s="85">
        <f t="shared" ref="A23" si="0">+A22+1</f>
        <v>3</v>
      </c>
      <c r="B23" s="6">
        <v>18</v>
      </c>
      <c r="C23" s="7" t="s">
        <v>62</v>
      </c>
      <c r="D23" s="101" t="s">
        <v>70</v>
      </c>
      <c r="E23" s="101" t="s">
        <v>73</v>
      </c>
      <c r="F23" s="95"/>
    </row>
  </sheetData>
  <sheetProtection algorithmName="SHA-512" hashValue="UWHOVdeUPIDulSZbz0vvDonZNNP41Z89vQY8bOAi9N1v1bHUMQ5PWL4KYG+Bk0d6zs5R5YlwNPjgy3npCMiRrA==" saltValue="6wjF1ug2vlXha73IayTSiQ==" spinCount="100000" sheet="1" objects="1" scenarios="1"/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A- Planilla Nacional</vt:lpstr>
      <vt:lpstr>ANEXO B- Planilla Extranjero</vt:lpstr>
      <vt:lpstr>Completar SOFSE</vt:lpstr>
      <vt:lpstr>'ANEXO B- Planilla Extranjero'!Área_de_impresión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2019-10-18T19:59:03Z</dcterms:modified>
</cp:coreProperties>
</file>