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24000" windowHeight="9735"/>
  </bookViews>
  <sheets>
    <sheet name="Planilla Extranjero" sheetId="6" r:id="rId1"/>
    <sheet name="Planilla Nacional" sheetId="2" r:id="rId2"/>
    <sheet name="Completar SOFSE" sheetId="4" state="hidden" r:id="rId3"/>
  </sheets>
  <definedNames>
    <definedName name="_xlnm.Print_Area" localSheetId="0">'Planilla Extranjero'!$B$3:$M$285</definedName>
    <definedName name="_xlnm.Print_Area" localSheetId="1">'Planilla Nacional'!$B$2:$L$78</definedName>
    <definedName name="_xlnm.Print_Titles" localSheetId="0">'Planilla Extranjero'!$3:$14</definedName>
    <definedName name="_xlnm.Print_Titles" localSheetId="1">'Planilla Nacional'!$2:$14</definedName>
  </definedNames>
  <calcPr calcId="152511"/>
</workbook>
</file>

<file path=xl/calcChain.xml><?xml version="1.0" encoding="utf-8"?>
<calcChain xmlns="http://schemas.openxmlformats.org/spreadsheetml/2006/main">
  <c r="D30" i="6" l="1"/>
  <c r="E30" i="6"/>
  <c r="F30" i="6"/>
  <c r="G30" i="6"/>
  <c r="H30" i="6"/>
  <c r="I30" i="6"/>
  <c r="D35" i="6"/>
  <c r="E35" i="6"/>
  <c r="F35" i="6"/>
  <c r="G35" i="6"/>
  <c r="H35" i="6"/>
  <c r="I35" i="6"/>
  <c r="D40" i="6"/>
  <c r="E40" i="6"/>
  <c r="F40" i="6"/>
  <c r="G40" i="6"/>
  <c r="H40" i="6"/>
  <c r="I40" i="6"/>
  <c r="D45" i="6"/>
  <c r="E45" i="6"/>
  <c r="F45" i="6"/>
  <c r="G45" i="6"/>
  <c r="H45" i="6"/>
  <c r="I45" i="6"/>
  <c r="D50" i="6"/>
  <c r="E50" i="6"/>
  <c r="F50" i="6"/>
  <c r="G50" i="6"/>
  <c r="H50" i="6"/>
  <c r="I50" i="6"/>
  <c r="D55" i="6"/>
  <c r="E55" i="6"/>
  <c r="F55" i="6"/>
  <c r="G55" i="6"/>
  <c r="H55" i="6"/>
  <c r="I55" i="6"/>
  <c r="D60" i="6"/>
  <c r="E60" i="6"/>
  <c r="F60" i="6"/>
  <c r="G60" i="6"/>
  <c r="H60" i="6"/>
  <c r="I60" i="6"/>
  <c r="D65" i="6"/>
  <c r="E65" i="6"/>
  <c r="F65" i="6"/>
  <c r="G65" i="6"/>
  <c r="H65" i="6"/>
  <c r="I65" i="6"/>
  <c r="D70" i="6"/>
  <c r="E70" i="6"/>
  <c r="F70" i="6"/>
  <c r="G70" i="6"/>
  <c r="H70" i="6"/>
  <c r="I70" i="6"/>
  <c r="D75" i="6"/>
  <c r="E75" i="6"/>
  <c r="F75" i="6"/>
  <c r="G75" i="6"/>
  <c r="H75" i="6"/>
  <c r="I75" i="6"/>
  <c r="D80" i="6"/>
  <c r="E80" i="6"/>
  <c r="F80" i="6"/>
  <c r="G80" i="6"/>
  <c r="H80" i="6"/>
  <c r="I80" i="6"/>
  <c r="D85" i="6"/>
  <c r="E85" i="6"/>
  <c r="F85" i="6"/>
  <c r="G85" i="6"/>
  <c r="H85" i="6"/>
  <c r="I85" i="6"/>
  <c r="D90" i="6"/>
  <c r="E90" i="6"/>
  <c r="F90" i="6"/>
  <c r="G90" i="6"/>
  <c r="H90" i="6"/>
  <c r="I90" i="6"/>
  <c r="D95" i="6"/>
  <c r="E95" i="6"/>
  <c r="F95" i="6"/>
  <c r="G95" i="6"/>
  <c r="H95" i="6"/>
  <c r="I95" i="6"/>
  <c r="D100" i="6"/>
  <c r="E100" i="6"/>
  <c r="F100" i="6"/>
  <c r="G100" i="6"/>
  <c r="H100" i="6"/>
  <c r="I100" i="6"/>
  <c r="D105" i="6"/>
  <c r="E105" i="6"/>
  <c r="F105" i="6"/>
  <c r="G105" i="6"/>
  <c r="H105" i="6"/>
  <c r="I105" i="6"/>
  <c r="D110" i="6"/>
  <c r="E110" i="6"/>
  <c r="F110" i="6"/>
  <c r="G110" i="6"/>
  <c r="H110" i="6"/>
  <c r="I110" i="6"/>
  <c r="D115" i="6"/>
  <c r="E115" i="6"/>
  <c r="F115" i="6"/>
  <c r="G115" i="6"/>
  <c r="H115" i="6"/>
  <c r="I115" i="6"/>
  <c r="D120" i="6"/>
  <c r="E120" i="6"/>
  <c r="F120" i="6"/>
  <c r="G120" i="6"/>
  <c r="H120" i="6"/>
  <c r="I120" i="6"/>
  <c r="D125" i="6"/>
  <c r="E125" i="6"/>
  <c r="F125" i="6"/>
  <c r="G125" i="6"/>
  <c r="H125" i="6"/>
  <c r="I125" i="6"/>
  <c r="D130" i="6"/>
  <c r="E130" i="6"/>
  <c r="F130" i="6"/>
  <c r="G130" i="6"/>
  <c r="H130" i="6"/>
  <c r="I130" i="6"/>
  <c r="D135" i="6"/>
  <c r="E135" i="6"/>
  <c r="F135" i="6"/>
  <c r="G135" i="6"/>
  <c r="H135" i="6"/>
  <c r="I135" i="6"/>
  <c r="D140" i="6"/>
  <c r="E140" i="6"/>
  <c r="F140" i="6"/>
  <c r="G140" i="6"/>
  <c r="H140" i="6"/>
  <c r="I140" i="6"/>
  <c r="D145" i="6"/>
  <c r="E145" i="6"/>
  <c r="F145" i="6"/>
  <c r="G145" i="6"/>
  <c r="H145" i="6"/>
  <c r="I145" i="6"/>
  <c r="D150" i="6"/>
  <c r="E150" i="6"/>
  <c r="F150" i="6"/>
  <c r="G150" i="6"/>
  <c r="H150" i="6"/>
  <c r="I150" i="6"/>
  <c r="D155" i="6"/>
  <c r="E155" i="6"/>
  <c r="F155" i="6"/>
  <c r="G155" i="6"/>
  <c r="H155" i="6"/>
  <c r="I155" i="6"/>
  <c r="D160" i="6"/>
  <c r="E160" i="6"/>
  <c r="F160" i="6"/>
  <c r="G160" i="6"/>
  <c r="H160" i="6"/>
  <c r="I160" i="6"/>
  <c r="D165" i="6"/>
  <c r="E165" i="6"/>
  <c r="F165" i="6"/>
  <c r="G165" i="6"/>
  <c r="H165" i="6"/>
  <c r="I165" i="6"/>
  <c r="D170" i="6"/>
  <c r="E170" i="6"/>
  <c r="F170" i="6"/>
  <c r="G170" i="6"/>
  <c r="H170" i="6"/>
  <c r="I170" i="6"/>
  <c r="D175" i="6"/>
  <c r="E175" i="6"/>
  <c r="F175" i="6"/>
  <c r="G175" i="6"/>
  <c r="H175" i="6"/>
  <c r="I175" i="6"/>
  <c r="D180" i="6"/>
  <c r="E180" i="6"/>
  <c r="F180" i="6"/>
  <c r="G180" i="6"/>
  <c r="H180" i="6"/>
  <c r="I180" i="6"/>
  <c r="D185" i="6"/>
  <c r="E185" i="6"/>
  <c r="F185" i="6"/>
  <c r="G185" i="6"/>
  <c r="H185" i="6"/>
  <c r="I185" i="6"/>
  <c r="D190" i="6"/>
  <c r="E190" i="6"/>
  <c r="F190" i="6"/>
  <c r="G190" i="6"/>
  <c r="H190" i="6"/>
  <c r="I190" i="6"/>
  <c r="D195" i="6"/>
  <c r="E195" i="6"/>
  <c r="F195" i="6"/>
  <c r="G195" i="6"/>
  <c r="H195" i="6"/>
  <c r="I195" i="6"/>
  <c r="D200" i="6"/>
  <c r="E200" i="6"/>
  <c r="F200" i="6"/>
  <c r="G200" i="6"/>
  <c r="H200" i="6"/>
  <c r="I200" i="6"/>
  <c r="D205" i="6"/>
  <c r="E205" i="6"/>
  <c r="F205" i="6"/>
  <c r="G205" i="6"/>
  <c r="H205" i="6"/>
  <c r="I205" i="6"/>
  <c r="D210" i="6"/>
  <c r="E210" i="6"/>
  <c r="F210" i="6"/>
  <c r="G210" i="6"/>
  <c r="H210" i="6"/>
  <c r="I210" i="6"/>
  <c r="D215" i="6"/>
  <c r="E215" i="6"/>
  <c r="F215" i="6"/>
  <c r="G215" i="6"/>
  <c r="H215" i="6"/>
  <c r="I215" i="6"/>
  <c r="D220" i="6"/>
  <c r="E220" i="6"/>
  <c r="F220" i="6"/>
  <c r="G220" i="6"/>
  <c r="H220" i="6"/>
  <c r="I220" i="6"/>
  <c r="D225" i="6"/>
  <c r="E225" i="6"/>
  <c r="F225" i="6"/>
  <c r="G225" i="6"/>
  <c r="H225" i="6"/>
  <c r="I225" i="6"/>
  <c r="D230" i="6"/>
  <c r="E230" i="6"/>
  <c r="F230" i="6"/>
  <c r="G230" i="6"/>
  <c r="H230" i="6"/>
  <c r="I230" i="6"/>
  <c r="D235" i="6"/>
  <c r="E235" i="6"/>
  <c r="F235" i="6"/>
  <c r="G235" i="6"/>
  <c r="H235" i="6"/>
  <c r="I235" i="6"/>
  <c r="D240" i="6"/>
  <c r="E240" i="6"/>
  <c r="F240" i="6"/>
  <c r="G240" i="6"/>
  <c r="H240" i="6"/>
  <c r="I240" i="6"/>
  <c r="D245" i="6"/>
  <c r="E245" i="6"/>
  <c r="F245" i="6"/>
  <c r="G245" i="6"/>
  <c r="H245" i="6"/>
  <c r="I245" i="6"/>
  <c r="D250" i="6"/>
  <c r="E250" i="6"/>
  <c r="F250" i="6"/>
  <c r="G250" i="6"/>
  <c r="H250" i="6"/>
  <c r="I250" i="6"/>
  <c r="D255" i="6"/>
  <c r="E255" i="6"/>
  <c r="F255" i="6"/>
  <c r="G255" i="6"/>
  <c r="H255" i="6"/>
  <c r="I255" i="6"/>
  <c r="D260" i="6"/>
  <c r="E260" i="6"/>
  <c r="F260" i="6"/>
  <c r="G260" i="6"/>
  <c r="H260" i="6"/>
  <c r="I260" i="6"/>
  <c r="D265" i="6"/>
  <c r="E265" i="6"/>
  <c r="F265" i="6"/>
  <c r="G265" i="6"/>
  <c r="H265" i="6"/>
  <c r="I265" i="6"/>
  <c r="D270" i="6"/>
  <c r="E270" i="6"/>
  <c r="F270" i="6"/>
  <c r="G270" i="6"/>
  <c r="H270" i="6"/>
  <c r="I270" i="6"/>
  <c r="D25" i="6"/>
  <c r="E25" i="6"/>
  <c r="F25" i="6"/>
  <c r="G25" i="6"/>
  <c r="H25" i="6"/>
  <c r="I25" i="6"/>
  <c r="D20" i="6"/>
  <c r="E20" i="6"/>
  <c r="F20" i="6"/>
  <c r="G20" i="6"/>
  <c r="H20" i="6"/>
  <c r="I20" i="6"/>
  <c r="I15" i="6"/>
  <c r="H15" i="6"/>
  <c r="G15" i="6"/>
  <c r="F15" i="6"/>
  <c r="E15" i="6"/>
  <c r="D15" i="6"/>
  <c r="L17" i="2" l="1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D278" i="6" l="1"/>
  <c r="D279" i="6"/>
  <c r="D280" i="6"/>
  <c r="D73" i="2" l="1"/>
  <c r="M19" i="6" l="1"/>
  <c r="M17" i="6"/>
  <c r="M15" i="6"/>
  <c r="M18" i="6"/>
  <c r="M16" i="6"/>
  <c r="J275" i="6" l="1"/>
  <c r="D74" i="2"/>
  <c r="D72" i="2"/>
  <c r="D71" i="2"/>
  <c r="A22" i="4" l="1"/>
  <c r="A23" i="4" l="1"/>
  <c r="A24" i="4"/>
  <c r="L15" i="2" l="1"/>
  <c r="K15" i="2"/>
  <c r="A25" i="4"/>
  <c r="A26" i="4" l="1"/>
  <c r="A27" i="4" l="1"/>
  <c r="A28" i="4" l="1"/>
  <c r="A29" i="4" l="1"/>
  <c r="A30" i="4" l="1"/>
  <c r="L16" i="2" l="1"/>
  <c r="L67" i="2" s="1"/>
  <c r="K16" i="2"/>
  <c r="A31" i="4"/>
  <c r="A32" i="4" l="1"/>
  <c r="A33" i="4" l="1"/>
  <c r="A34" i="4" l="1"/>
  <c r="A35" i="4" l="1"/>
  <c r="A36" i="4" l="1"/>
  <c r="A37" i="4" l="1"/>
  <c r="A38" i="4" l="1"/>
  <c r="A39" i="4" l="1"/>
  <c r="A40" i="4" l="1"/>
  <c r="A41" i="4" l="1"/>
  <c r="A42" i="4" l="1"/>
  <c r="A43" i="4" l="1"/>
  <c r="A44" i="4" l="1"/>
  <c r="A45" i="4" l="1"/>
  <c r="A46" i="4" l="1"/>
  <c r="A47" i="4" l="1"/>
  <c r="A48" i="4" l="1"/>
  <c r="A49" i="4" l="1"/>
  <c r="A50" i="4" l="1"/>
  <c r="A51" i="4" l="1"/>
  <c r="A52" i="4" l="1"/>
  <c r="A53" i="4" l="1"/>
  <c r="A54" i="4" l="1"/>
  <c r="A55" i="4" l="1"/>
  <c r="A56" i="4" l="1"/>
  <c r="A57" i="4" l="1"/>
  <c r="A58" i="4" l="1"/>
  <c r="A59" i="4" l="1"/>
  <c r="A60" i="4" l="1"/>
  <c r="A61" i="4" l="1"/>
  <c r="A62" i="4" l="1"/>
  <c r="A63" i="4" l="1"/>
  <c r="A64" i="4" l="1"/>
  <c r="A65" i="4" l="1"/>
  <c r="A66" i="4" l="1"/>
  <c r="A67" i="4" l="1"/>
  <c r="A68" i="4" l="1"/>
  <c r="A69" i="4" l="1"/>
  <c r="A70" i="4" l="1"/>
  <c r="A71" i="4" l="1"/>
  <c r="A72" i="4" l="1"/>
  <c r="A73" i="4" l="1"/>
  <c r="A74" i="4" l="1"/>
  <c r="A75" i="4" l="1"/>
  <c r="A76" i="4" l="1"/>
  <c r="A77" i="4" l="1"/>
  <c r="A78" i="4" l="1"/>
  <c r="A79" i="4" l="1"/>
  <c r="A80" i="4" l="1"/>
  <c r="A81" i="4" l="1"/>
  <c r="A82" i="4" l="1"/>
  <c r="A83" i="4" l="1"/>
  <c r="A84" i="4" l="1"/>
  <c r="A85" i="4" l="1"/>
  <c r="A86" i="4" l="1"/>
  <c r="A87" i="4" l="1"/>
  <c r="A88" i="4" l="1"/>
  <c r="A89" i="4" l="1"/>
  <c r="A90" i="4" l="1"/>
  <c r="A91" i="4" l="1"/>
  <c r="A92" i="4" l="1"/>
  <c r="A93" i="4" l="1"/>
  <c r="A94" i="4" l="1"/>
  <c r="A95" i="4" l="1"/>
  <c r="A96" i="4" l="1"/>
  <c r="A97" i="4" l="1"/>
  <c r="A98" i="4" l="1"/>
  <c r="A99" i="4" l="1"/>
  <c r="A100" i="4" l="1"/>
  <c r="A101" i="4" l="1"/>
  <c r="A102" i="4" l="1"/>
  <c r="A103" i="4" l="1"/>
  <c r="A104" i="4" l="1"/>
  <c r="A105" i="4" l="1"/>
  <c r="A106" i="4" l="1"/>
  <c r="A107" i="4" l="1"/>
  <c r="A108" i="4" l="1"/>
  <c r="A109" i="4" l="1"/>
  <c r="A110" i="4" l="1"/>
  <c r="A111" i="4" l="1"/>
  <c r="A112" i="4" l="1"/>
  <c r="A113" i="4" l="1"/>
  <c r="A114" i="4" l="1"/>
  <c r="A115" i="4" l="1"/>
  <c r="A116" i="4" l="1"/>
  <c r="A117" i="4" l="1"/>
  <c r="A118" i="4" l="1"/>
  <c r="A119" i="4" l="1"/>
  <c r="A120" i="4" l="1"/>
  <c r="A121" i="4" l="1"/>
  <c r="A122" i="4" l="1"/>
  <c r="A123" i="4" l="1"/>
  <c r="A124" i="4" l="1"/>
  <c r="A125" i="4" l="1"/>
  <c r="A126" i="4" l="1"/>
  <c r="A127" i="4" l="1"/>
  <c r="A128" i="4" l="1"/>
  <c r="A129" i="4" l="1"/>
  <c r="A130" i="4" l="1"/>
  <c r="A131" i="4" l="1"/>
  <c r="A132" i="4" l="1"/>
  <c r="A133" i="4" l="1"/>
  <c r="A134" i="4" l="1"/>
  <c r="A135" i="4" l="1"/>
  <c r="A136" i="4" l="1"/>
  <c r="A137" i="4" l="1"/>
  <c r="A138" i="4" l="1"/>
  <c r="A139" i="4" l="1"/>
  <c r="A140" i="4" l="1"/>
  <c r="A141" i="4" l="1"/>
  <c r="A142" i="4" l="1"/>
  <c r="A143" i="4" l="1"/>
  <c r="A144" i="4" l="1"/>
  <c r="A145" i="4" l="1"/>
  <c r="A146" i="4" l="1"/>
  <c r="A147" i="4" l="1"/>
  <c r="A148" i="4" l="1"/>
  <c r="A149" i="4" l="1"/>
  <c r="A150" i="4" l="1"/>
  <c r="A151" i="4" l="1"/>
  <c r="A152" i="4" l="1"/>
  <c r="A153" i="4" l="1"/>
  <c r="A154" i="4" l="1"/>
  <c r="A155" i="4" l="1"/>
  <c r="A156" i="4" l="1"/>
  <c r="A157" i="4" l="1"/>
  <c r="A158" i="4" l="1"/>
  <c r="A159" i="4" l="1"/>
  <c r="A160" i="4" l="1"/>
  <c r="A161" i="4" l="1"/>
  <c r="A162" i="4" l="1"/>
  <c r="A163" i="4" l="1"/>
  <c r="A164" i="4" l="1"/>
  <c r="A165" i="4" l="1"/>
  <c r="A166" i="4" l="1"/>
  <c r="A167" i="4" l="1"/>
  <c r="A168" i="4" l="1"/>
  <c r="A169" i="4" l="1"/>
  <c r="A170" i="4" l="1"/>
  <c r="A171" i="4" l="1"/>
  <c r="A172" i="4" l="1"/>
  <c r="A173" i="4" l="1"/>
  <c r="A174" i="4" l="1"/>
  <c r="A175" i="4" l="1"/>
  <c r="A176" i="4" l="1"/>
  <c r="A177" i="4" l="1"/>
  <c r="A178" i="4" l="1"/>
  <c r="A179" i="4" l="1"/>
  <c r="A180" i="4" l="1"/>
  <c r="A181" i="4" l="1"/>
  <c r="A182" i="4" l="1"/>
  <c r="A183" i="4" l="1"/>
  <c r="A184" i="4" l="1"/>
  <c r="A185" i="4" l="1"/>
  <c r="A186" i="4" l="1"/>
  <c r="A187" i="4" l="1"/>
  <c r="A188" i="4" l="1"/>
  <c r="A189" i="4" l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K67" i="2" l="1"/>
  <c r="L68" i="2" s="1"/>
  <c r="L69" i="2" s="1"/>
</calcChain>
</file>

<file path=xl/sharedStrings.xml><?xml version="1.0" encoding="utf-8"?>
<sst xmlns="http://schemas.openxmlformats.org/spreadsheetml/2006/main" count="533" uniqueCount="140">
  <si>
    <t>Tel.:</t>
  </si>
  <si>
    <t>E-Mail:</t>
  </si>
  <si>
    <t>U/M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</si>
  <si>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</si>
  <si>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</si>
  <si>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</si>
  <si>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</si>
  <si>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</si>
  <si>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</si>
  <si>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</si>
  <si>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</si>
  <si>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</si>
  <si>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</si>
  <si>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</si>
  <si>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</si>
  <si>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</si>
  <si>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</si>
  <si>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</si>
  <si>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</si>
  <si>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</si>
  <si>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</si>
  <si>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</si>
  <si>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</si>
  <si>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</si>
  <si>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</si>
  <si>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</si>
  <si>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</si>
  <si>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Adjudicación:</t>
  </si>
  <si>
    <t>Descripción</t>
  </si>
  <si>
    <t>Precio Unitario</t>
  </si>
  <si>
    <t xml:space="preserve">I.V.A. </t>
  </si>
  <si>
    <t>Subtotal I.V.A. $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</si>
  <si>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</si>
  <si>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</si>
  <si>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</si>
  <si>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</si>
  <si>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</si>
  <si>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</si>
  <si>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</si>
  <si>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</si>
  <si>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</si>
  <si>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</si>
  <si>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</si>
  <si>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</si>
  <si>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</si>
  <si>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Por Compulsa Abreviada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</si>
  <si>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</si>
  <si>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</si>
  <si>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</si>
  <si>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</si>
  <si>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Refencia de Fábrica</t>
  </si>
  <si>
    <t>Referencia de Fábrica</t>
  </si>
  <si>
    <t>Renglón</t>
  </si>
  <si>
    <t>Lugar de entrega:</t>
  </si>
  <si>
    <t>Por renglón</t>
  </si>
  <si>
    <t>ANEXO A - PLANILLA COTIZACIÓN BIENES DE ORIGEN NACIONAL / NACIONALIZADOS</t>
  </si>
  <si>
    <t>ANEXO B - PLANILLA COTIZACIÓN BIENES DE ORIGEN EXTRANJERO</t>
  </si>
  <si>
    <t>Según Pliego</t>
  </si>
  <si>
    <t>92/2021</t>
  </si>
  <si>
    <t>EX-2021-102553493- -APN-GCO#SOFSE</t>
  </si>
  <si>
    <t>REPUESTOS PARA MOTOR DIESEL PARA LOS TURBOCOMPRESORES MODELO MTU 16V 4000R3</t>
  </si>
  <si>
    <t>Código SAP</t>
  </si>
  <si>
    <t>PLAT P/TURBO DEFLE P/LOCOMOTORA CNR CKD</t>
  </si>
  <si>
    <t>RUEDA P/TURBO SOBREALIM P/LOCOMOTORA CNR</t>
  </si>
  <si>
    <t>MOD P/INTERFACE PAU X00E50210197 P/LOCOM</t>
  </si>
  <si>
    <t>CARC P/TURBOCOMP SOBREALIM SIST D/ADMI X</t>
  </si>
  <si>
    <t>CARC P/TURB C/AISL D/TURBOCOMP SIST ADMI</t>
  </si>
  <si>
    <t>CAJA PORTACOJIN P/TURBO P/LOCOMOTORA CNR</t>
  </si>
  <si>
    <r>
      <rPr>
        <sz val="8"/>
        <rFont val="Calibri"/>
        <family val="1"/>
      </rPr>
      <t>X00035302</t>
    </r>
  </si>
  <si>
    <r>
      <rPr>
        <sz val="8"/>
        <rFont val="Calibri"/>
        <family val="1"/>
      </rPr>
      <t>X00041766</t>
    </r>
  </si>
  <si>
    <t>EXX00E50206126/S00 03</t>
  </si>
  <si>
    <r>
      <rPr>
        <sz val="8"/>
        <rFont val="Calibri"/>
        <family val="1"/>
      </rPr>
      <t>X59510100036</t>
    </r>
  </si>
  <si>
    <r>
      <rPr>
        <sz val="8"/>
        <rFont val="Calibri"/>
        <family val="1"/>
      </rPr>
      <t>X59510100064 (MTU)</t>
    </r>
  </si>
  <si>
    <r>
      <rPr>
        <sz val="8"/>
        <rFont val="Calibri"/>
        <family val="1"/>
      </rPr>
      <t>X59510100096 (MTU)</t>
    </r>
  </si>
  <si>
    <r>
      <rPr>
        <sz val="8"/>
        <rFont val="Calibri"/>
        <family val="1"/>
      </rPr>
      <t>X59610100209</t>
    </r>
  </si>
  <si>
    <t>Subtotal 
(sin I.V.A.)</t>
  </si>
  <si>
    <t>Total letras:</t>
  </si>
  <si>
    <t>Total:</t>
  </si>
  <si>
    <t>Total letras</t>
  </si>
  <si>
    <t>Subtotal (sin I.V.A.)</t>
  </si>
  <si>
    <t>Total  (con I.V.A.)</t>
  </si>
  <si>
    <t>C/U</t>
  </si>
  <si>
    <t>142.111.0</t>
  </si>
  <si>
    <t>Plano</t>
  </si>
  <si>
    <t>REGULADOR FRENO 9334229 P/LOCOMOTORA GM</t>
  </si>
  <si>
    <t>REGUL P/TIMON FRENO P/BOGIE GHC 40039041</t>
  </si>
  <si>
    <t>REGUL P/BOGIE GHC 40049252 P/LOCOMOTORA</t>
  </si>
  <si>
    <t>VASTAGO D/OPER P/PERS LADO DER - COMPL</t>
  </si>
  <si>
    <t>GUIA P/VALV ESC P/LOC G22CU-2 8310840</t>
  </si>
  <si>
    <t>ENGRAN P/IMP VENTI ROOTS 8483946 P/LOCOM</t>
  </si>
  <si>
    <t>ACOP P/ACOPLADOR AUXILIARES 8323180</t>
  </si>
  <si>
    <t>TANQUE COMB COMPL 8469366 P/GM</t>
  </si>
  <si>
    <t>VAST P/VALV MEDID COMB 8161169 ,PLANO:</t>
  </si>
  <si>
    <t>TUBO VIDRIO NIVEL P/TANQUE COMB 8245707</t>
  </si>
  <si>
    <t>RESGUARDO P/TUBO NIVEL DER 8399676</t>
  </si>
  <si>
    <t>ENGRAN P/LADO TRANS IMPULSOR 8084510 P/L</t>
  </si>
  <si>
    <t>ENGRAN P/LADO TAPA IMPULSADO 8029492 P/L</t>
  </si>
  <si>
    <t>ENGRAN P/LADO TAPA IMPULSOR 8029533 P/LO</t>
  </si>
  <si>
    <t>ENGRAN IMPULSADO 08320057 P/LOCOMOTORA G</t>
  </si>
  <si>
    <t>ENGRAN P/BBA ACEITE SATELITE POST 834191</t>
  </si>
  <si>
    <t>ENGRAN IMPULSOR 08485963 P/LOCOMOTORA GM</t>
  </si>
  <si>
    <t>ENGRAN P/BBA ACEITE IMPULSOR POST 802952</t>
  </si>
  <si>
    <t>ENGRAN P/BBA ACEITE IMPULSOR FRONT 80295</t>
  </si>
  <si>
    <t>CAÑO P/SUMIN ACEITE VENT MANO DER 822455</t>
  </si>
  <si>
    <t>CAÑO P/SOPLADOR ROOTS DRENAJ ACEITE</t>
  </si>
  <si>
    <t>CAÑO DRENAJ P/SOPLADOR ROOTS 8369723</t>
  </si>
  <si>
    <t>ACOP FLEX 8477156 P/LOCOMOTORA GM</t>
  </si>
  <si>
    <t>TAPA P/INTERCAMBIADOR AGUA-ACEITE 814383</t>
  </si>
  <si>
    <t>RESGUARDO P/TUBO NIV 8118874 P/GM G12</t>
  </si>
  <si>
    <t>ACOP 8471161 P/LOCOMOTORA GM</t>
  </si>
  <si>
    <t>ACOP FLEX 8470341 P/LOCOMOTORA GM</t>
  </si>
  <si>
    <t>ACOP 8252895 P/LOCOMOTORA GM</t>
  </si>
  <si>
    <t>ACOP FLEX 8479674 P/LOCOMOTORA GM</t>
  </si>
  <si>
    <t>KIT REP P/VALV A1 SIST NEUM 0591546 P/LO</t>
  </si>
  <si>
    <t>VALVULA DE RETENCION P.M. P/DEP PPAL 833</t>
  </si>
  <si>
    <t>VALV P/TANQ PPAL 8451213 P/GM</t>
  </si>
  <si>
    <t>MANIPULADOR D/FRENO P/SIST NEU/FRENO</t>
  </si>
  <si>
    <t>ACOP FLEX 8479675 P/LOCOMOTORA GM</t>
  </si>
  <si>
    <t>ACOP 8476711 P/LOCOMOTORA GM</t>
  </si>
  <si>
    <t>RUEDA 8189214 ,0-10-3-7075 P/LOCOMOTORA</t>
  </si>
  <si>
    <t>INT 8355620 P/GM</t>
  </si>
  <si>
    <t>VALV RELEVADORA HB-5 549930 P/LOCOMOTORA</t>
  </si>
  <si>
    <t>EMPAQ P/CIL D/FRENO 8062832</t>
  </si>
  <si>
    <t>EMBOLO AMORT P/REGUL WOODWARD 8152073</t>
  </si>
  <si>
    <t>VALV SELECT F-1 COMP 557995 P/LOCOMOTORA</t>
  </si>
  <si>
    <t>LEVA P/VALV EMERG 26-C/26-B-1 40012344 (</t>
  </si>
  <si>
    <t>SEGUID INF D/DIAFRAG P/VALV FRENO</t>
  </si>
  <si>
    <t>SEGUID SUP P/VALV FRENO 560395 P/GM</t>
  </si>
  <si>
    <t>RESIS P/PANEL CTRL PPAL 8239506</t>
  </si>
  <si>
    <t>INT P/CONTROLER 8298178 P/GM GT22CW</t>
  </si>
  <si>
    <t>ELEM FILT P/FILTRO DE VACIO GA 80</t>
  </si>
  <si>
    <t>CONTAC P/SIST ELEC AUX 8276563 P/GM GT22</t>
  </si>
  <si>
    <t>AEROCLIP 1" P/SIST REFRIG 8470340 P/GM</t>
  </si>
  <si>
    <t>UNION DRESSER Ø3/4" X 4-1/2" P/TUBERIAS</t>
  </si>
  <si>
    <t>AEROCLIP 2" P/RETORNO ACEITE 8472617 P/G</t>
  </si>
  <si>
    <t>TUERCA AUTOFRENANTE P/TANQUE COMB</t>
  </si>
  <si>
    <t>--</t>
  </si>
  <si>
    <t>0-08-3-7170</t>
  </si>
  <si>
    <t>008503DTMR0362-EA</t>
  </si>
  <si>
    <t>008306DTMR0309/5-EA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</si>
</sst>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[$$-2C0A]#,###.00;[Red]\([$$-2C0A]#,###.00\)"/>
    <numFmt numFmtId="166" formatCode="_ &quot;$ &quot;* #,##0.00_ ;_ &quot;$ &quot;* \-#,##0.00_ ;_ &quot;$ &quot;* \-??_ ;_ @_ "/>
  </numFmts>
  <fonts count="2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  <font>
      <sz val="11"/>
      <color theme="1"/>
      <name val="Calibri"/>
      <family val="2"/>
    </font>
    <font>
      <sz val="8"/>
      <name val="Arial MT"/>
    </font>
    <font>
      <sz val="8"/>
      <color rgb="FF000000"/>
      <name val="Arial MT"/>
      <family val="2"/>
    </font>
    <font>
      <sz val="8"/>
      <name val="Calibri"/>
      <family val="1"/>
    </font>
    <font>
      <sz val="8"/>
      <color rgb="FF000000"/>
      <name val="Calibri"/>
      <family val="2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11" fillId="0" borderId="0" applyFill="0" applyBorder="0" applyAlignment="0" applyProtection="0"/>
  </cellStyleXfs>
  <cellXfs count="256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25" xfId="1" applyFont="1" applyFill="1" applyBorder="1" applyAlignment="1" applyProtection="1">
      <alignment horizontal="center" vertical="center"/>
      <protection hidden="1"/>
    </xf>
    <xf numFmtId="0" fontId="6" fillId="6" borderId="19" xfId="0" applyFont="1" applyFill="1" applyBorder="1" applyAlignment="1" applyProtection="1">
      <alignment horizontal="center" vertical="center"/>
      <protection hidden="1"/>
    </xf>
    <xf numFmtId="0" fontId="1" fillId="6" borderId="19" xfId="1" applyFont="1" applyFill="1" applyBorder="1" applyAlignment="1" applyProtection="1">
      <alignment horizontal="center" vertical="center" wrapText="1"/>
      <protection hidden="1"/>
    </xf>
    <xf numFmtId="0" fontId="6" fillId="6" borderId="19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5" xfId="1" applyFont="1" applyFill="1" applyBorder="1" applyAlignment="1" applyProtection="1">
      <alignment horizontal="left" vertical="center"/>
      <protection hidden="1"/>
    </xf>
    <xf numFmtId="0" fontId="9" fillId="6" borderId="25" xfId="1" applyFont="1" applyFill="1" applyBorder="1" applyAlignment="1" applyProtection="1">
      <alignment vertical="center" wrapText="1"/>
      <protection locked="0"/>
    </xf>
    <xf numFmtId="0" fontId="7" fillId="6" borderId="13" xfId="0" applyFont="1" applyFill="1" applyBorder="1" applyProtection="1">
      <protection locked="0"/>
    </xf>
    <xf numFmtId="0" fontId="7" fillId="6" borderId="29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1" xfId="0" applyFont="1" applyFill="1" applyBorder="1" applyProtection="1">
      <protection locked="0"/>
    </xf>
    <xf numFmtId="4" fontId="6" fillId="6" borderId="26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0" xfId="0" applyFont="1" applyFill="1" applyBorder="1" applyProtection="1">
      <protection hidden="1"/>
    </xf>
    <xf numFmtId="0" fontId="7" fillId="5" borderId="21" xfId="0" applyFont="1" applyFill="1" applyBorder="1" applyProtection="1">
      <protection hidden="1"/>
    </xf>
    <xf numFmtId="10" fontId="7" fillId="5" borderId="27" xfId="0" applyNumberFormat="1" applyFont="1" applyFill="1" applyBorder="1" applyProtection="1">
      <protection hidden="1"/>
    </xf>
    <xf numFmtId="0" fontId="7" fillId="5" borderId="23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2" xfId="0" applyNumberFormat="1" applyFont="1" applyFill="1" applyBorder="1" applyProtection="1">
      <protection hidden="1"/>
    </xf>
    <xf numFmtId="0" fontId="7" fillId="5" borderId="22" xfId="0" applyFont="1" applyFill="1" applyBorder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28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4" xfId="0" applyNumberFormat="1" applyFont="1" applyFill="1" applyBorder="1" applyAlignment="1" applyProtection="1">
      <alignment horizontal="right" vertical="center" wrapText="1"/>
    </xf>
    <xf numFmtId="4" fontId="6" fillId="6" borderId="19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9" xfId="0" applyNumberFormat="1" applyFont="1" applyFill="1" applyBorder="1" applyAlignment="1" applyProtection="1">
      <alignment horizontal="right" vertical="center" wrapText="1"/>
    </xf>
    <xf numFmtId="4" fontId="6" fillId="6" borderId="42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44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4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19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5" xfId="1" applyFont="1" applyFill="1" applyBorder="1" applyAlignment="1" applyProtection="1">
      <alignment horizontal="left" vertical="center" wrapText="1"/>
      <protection hidden="1"/>
    </xf>
    <xf numFmtId="0" fontId="13" fillId="6" borderId="25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5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3" fillId="6" borderId="25" xfId="1" applyFont="1" applyFill="1" applyBorder="1" applyAlignment="1" applyProtection="1">
      <alignment vertical="center" wrapText="1"/>
    </xf>
    <xf numFmtId="4" fontId="6" fillId="8" borderId="14" xfId="0" applyNumberFormat="1" applyFont="1" applyFill="1" applyBorder="1" applyAlignment="1" applyProtection="1">
      <alignment horizontal="right" vertical="center" wrapText="1"/>
    </xf>
    <xf numFmtId="4" fontId="14" fillId="8" borderId="14" xfId="2" applyNumberFormat="1" applyFont="1" applyFill="1" applyBorder="1" applyAlignment="1" applyProtection="1">
      <alignment horizontal="right" vertical="center"/>
    </xf>
    <xf numFmtId="4" fontId="6" fillId="8" borderId="19" xfId="0" applyNumberFormat="1" applyFont="1" applyFill="1" applyBorder="1" applyAlignment="1" applyProtection="1">
      <alignment horizontal="right" vertical="center" wrapText="1"/>
    </xf>
    <xf numFmtId="4" fontId="14" fillId="8" borderId="19" xfId="2" applyNumberFormat="1" applyFont="1" applyFill="1" applyBorder="1" applyAlignment="1" applyProtection="1">
      <alignment horizontal="right" vertical="center"/>
    </xf>
    <xf numFmtId="0" fontId="3" fillId="6" borderId="38" xfId="1" applyFont="1" applyFill="1" applyBorder="1" applyAlignment="1" applyProtection="1">
      <alignment horizontal="center" vertical="center"/>
    </xf>
    <xf numFmtId="0" fontId="3" fillId="6" borderId="39" xfId="1" applyFont="1" applyFill="1" applyBorder="1" applyAlignment="1" applyProtection="1">
      <alignment horizontal="center" vertical="center"/>
    </xf>
    <xf numFmtId="0" fontId="3" fillId="6" borderId="34" xfId="1" applyFont="1" applyFill="1" applyBorder="1" applyAlignment="1" applyProtection="1">
      <alignment horizontal="center" vertical="center"/>
    </xf>
    <xf numFmtId="0" fontId="3" fillId="6" borderId="33" xfId="1" applyFont="1" applyFill="1" applyBorder="1" applyAlignment="1" applyProtection="1">
      <alignment horizontal="center" vertical="center"/>
    </xf>
    <xf numFmtId="0" fontId="7" fillId="5" borderId="19" xfId="0" applyFont="1" applyFill="1" applyBorder="1" applyProtection="1"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164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0" fontId="1" fillId="2" borderId="19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16" xfId="2" applyNumberFormat="1" applyFont="1" applyFill="1" applyBorder="1" applyAlignment="1" applyProtection="1">
      <alignment horizontal="right" vertical="center"/>
    </xf>
    <xf numFmtId="0" fontId="19" fillId="0" borderId="19" xfId="0" applyFont="1" applyBorder="1" applyAlignment="1">
      <alignment horizontal="center" vertical="center" wrapText="1"/>
    </xf>
    <xf numFmtId="0" fontId="19" fillId="0" borderId="19" xfId="0" applyFont="1" applyBorder="1" applyAlignment="1">
      <alignment vertical="center" wrapText="1"/>
    </xf>
    <xf numFmtId="4" fontId="6" fillId="6" borderId="14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0" xfId="0" applyFont="1" applyFill="1" applyProtection="1">
      <protection hidden="1"/>
    </xf>
    <xf numFmtId="0" fontId="17" fillId="6" borderId="5" xfId="1" applyFont="1" applyFill="1" applyBorder="1" applyAlignment="1" applyProtection="1">
      <alignment vertical="center"/>
    </xf>
    <xf numFmtId="0" fontId="17" fillId="6" borderId="4" xfId="1" applyFont="1" applyFill="1" applyBorder="1" applyAlignment="1" applyProtection="1">
      <alignment vertical="center"/>
    </xf>
    <xf numFmtId="0" fontId="1" fillId="6" borderId="4" xfId="1" applyFont="1" applyFill="1" applyBorder="1" applyAlignment="1" applyProtection="1">
      <alignment vertical="center"/>
      <protection locked="0"/>
    </xf>
    <xf numFmtId="0" fontId="1" fillId="6" borderId="18" xfId="1" applyFont="1" applyFill="1" applyBorder="1" applyAlignment="1" applyProtection="1">
      <alignment vertical="center"/>
      <protection locked="0"/>
    </xf>
    <xf numFmtId="0" fontId="7" fillId="5" borderId="19" xfId="0" applyFont="1" applyFill="1" applyBorder="1" applyAlignment="1" applyProtection="1">
      <alignment horizontal="center"/>
      <protection hidden="1"/>
    </xf>
    <xf numFmtId="0" fontId="7" fillId="5" borderId="19" xfId="0" applyFont="1" applyFill="1" applyBorder="1" applyAlignment="1" applyProtection="1">
      <alignment horizontal="center" vertical="center"/>
      <protection hidden="1"/>
    </xf>
    <xf numFmtId="0" fontId="20" fillId="0" borderId="45" xfId="1" applyFont="1" applyFill="1" applyBorder="1" applyAlignment="1">
      <alignment horizontal="center" vertical="center" wrapText="1"/>
    </xf>
    <xf numFmtId="0" fontId="1" fillId="0" borderId="45" xfId="1" applyFill="1" applyBorder="1" applyAlignment="1">
      <alignment horizontal="center" vertical="center" wrapText="1"/>
    </xf>
    <xf numFmtId="0" fontId="20" fillId="0" borderId="45" xfId="1" applyFont="1" applyFill="1" applyBorder="1" applyAlignment="1">
      <alignment horizontal="center" vertical="center"/>
    </xf>
    <xf numFmtId="1" fontId="21" fillId="0" borderId="45" xfId="1" applyNumberFormat="1" applyFont="1" applyFill="1" applyBorder="1" applyAlignment="1">
      <alignment horizontal="center" vertical="center" shrinkToFit="1"/>
    </xf>
    <xf numFmtId="0" fontId="1" fillId="2" borderId="11" xfId="1" applyFont="1" applyFill="1" applyBorder="1" applyAlignment="1" applyProtection="1">
      <alignment horizontal="center" vertical="center"/>
      <protection hidden="1"/>
    </xf>
    <xf numFmtId="1" fontId="21" fillId="0" borderId="46" xfId="1" applyNumberFormat="1" applyFont="1" applyFill="1" applyBorder="1" applyAlignment="1">
      <alignment horizontal="center" vertical="center" shrinkToFit="1"/>
    </xf>
    <xf numFmtId="0" fontId="1" fillId="6" borderId="11" xfId="1" applyFont="1" applyFill="1" applyBorder="1" applyAlignment="1" applyProtection="1">
      <alignment horizontal="center" vertical="center" wrapText="1"/>
      <protection hidden="1"/>
    </xf>
    <xf numFmtId="0" fontId="20" fillId="0" borderId="46" xfId="1" applyFont="1" applyFill="1" applyBorder="1" applyAlignment="1">
      <alignment horizontal="center" vertical="center"/>
    </xf>
    <xf numFmtId="0" fontId="20" fillId="0" borderId="46" xfId="1" applyFont="1" applyFill="1" applyBorder="1" applyAlignment="1">
      <alignment horizontal="center" vertical="center" wrapText="1"/>
    </xf>
    <xf numFmtId="0" fontId="7" fillId="5" borderId="11" xfId="0" applyFont="1" applyFill="1" applyBorder="1" applyAlignment="1" applyProtection="1">
      <alignment horizontal="center"/>
      <protection hidden="1"/>
    </xf>
    <xf numFmtId="1" fontId="23" fillId="0" borderId="19" xfId="1" applyNumberFormat="1" applyFont="1" applyFill="1" applyBorder="1" applyAlignment="1">
      <alignment horizontal="center" vertical="center" shrinkToFit="1"/>
    </xf>
    <xf numFmtId="0" fontId="22" fillId="0" borderId="19" xfId="1" applyFont="1" applyFill="1" applyBorder="1" applyAlignment="1">
      <alignment horizontal="center" vertical="center" wrapText="1"/>
    </xf>
    <xf numFmtId="0" fontId="24" fillId="0" borderId="19" xfId="1" applyFont="1" applyFill="1" applyBorder="1" applyAlignment="1">
      <alignment horizontal="center" vertical="center" wrapText="1"/>
    </xf>
    <xf numFmtId="1" fontId="21" fillId="0" borderId="19" xfId="1" applyNumberFormat="1" applyFont="1" applyFill="1" applyBorder="1" applyAlignment="1">
      <alignment horizontal="center" vertical="center" shrinkToFit="1"/>
    </xf>
    <xf numFmtId="0" fontId="20" fillId="0" borderId="19" xfId="1" applyFont="1" applyFill="1" applyBorder="1" applyAlignment="1">
      <alignment horizontal="center" vertical="center"/>
    </xf>
    <xf numFmtId="0" fontId="1" fillId="0" borderId="19" xfId="1" applyFill="1" applyBorder="1" applyAlignment="1">
      <alignment horizontal="center" vertical="center" wrapText="1"/>
    </xf>
    <xf numFmtId="0" fontId="20" fillId="0" borderId="19" xfId="1" applyFont="1" applyFill="1" applyBorder="1" applyAlignment="1">
      <alignment horizontal="center" vertical="center" wrapText="1"/>
    </xf>
    <xf numFmtId="0" fontId="9" fillId="6" borderId="25" xfId="1" applyFont="1" applyFill="1" applyBorder="1" applyAlignment="1" applyProtection="1">
      <alignment horizontal="left" vertical="center" wrapText="1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8" xfId="1" applyFont="1" applyFill="1" applyBorder="1" applyAlignment="1" applyProtection="1">
      <alignment horizontal="right" vertical="center"/>
      <protection hidden="1"/>
    </xf>
    <xf numFmtId="0" fontId="1" fillId="6" borderId="38" xfId="1" applyFont="1" applyFill="1" applyBorder="1" applyAlignment="1" applyProtection="1">
      <alignment horizontal="center" vertical="center"/>
      <protection hidden="1"/>
    </xf>
    <xf numFmtId="0" fontId="1" fillId="6" borderId="40" xfId="1" applyFont="1" applyFill="1" applyBorder="1" applyAlignment="1" applyProtection="1">
      <alignment horizontal="center" vertical="center"/>
      <protection hidden="1"/>
    </xf>
    <xf numFmtId="0" fontId="1" fillId="6" borderId="37" xfId="1" applyFont="1" applyFill="1" applyBorder="1" applyAlignment="1" applyProtection="1">
      <alignment horizontal="center" vertical="center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8" xfId="2" applyNumberFormat="1" applyFont="1" applyFill="1" applyBorder="1" applyAlignment="1" applyProtection="1">
      <alignment horizontal="right" vertical="center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/>
      <protection hidden="1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13" fillId="6" borderId="13" xfId="1" applyFont="1" applyFill="1" applyBorder="1" applyAlignment="1" applyProtection="1">
      <alignment horizontal="center" vertical="center" wrapText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</xf>
    <xf numFmtId="0" fontId="2" fillId="3" borderId="10" xfId="1" applyFont="1" applyFill="1" applyBorder="1" applyAlignment="1" applyProtection="1">
      <alignment horizontal="right" vertical="center"/>
    </xf>
    <xf numFmtId="0" fontId="1" fillId="6" borderId="38" xfId="1" applyFont="1" applyFill="1" applyBorder="1" applyAlignment="1" applyProtection="1">
      <alignment horizontal="center" vertical="center"/>
      <protection hidden="1"/>
    </xf>
    <xf numFmtId="0" fontId="1" fillId="6" borderId="40" xfId="1" applyFont="1" applyFill="1" applyBorder="1" applyAlignment="1" applyProtection="1">
      <alignment horizontal="center" vertical="center"/>
      <protection hidden="1"/>
    </xf>
    <xf numFmtId="0" fontId="1" fillId="6" borderId="37" xfId="1" applyFont="1" applyFill="1" applyBorder="1" applyAlignment="1" applyProtection="1">
      <alignment horizontal="center" vertical="center"/>
      <protection hidden="1"/>
    </xf>
    <xf numFmtId="0" fontId="7" fillId="0" borderId="14" xfId="0" applyNumberFormat="1" applyFont="1" applyBorder="1" applyAlignment="1">
      <alignment horizontal="center" vertical="center"/>
    </xf>
    <xf numFmtId="0" fontId="1" fillId="6" borderId="15" xfId="1" applyFont="1" applyFill="1" applyBorder="1" applyAlignment="1" applyProtection="1">
      <alignment horizontal="center" vertical="center"/>
      <protection hidden="1"/>
    </xf>
    <xf numFmtId="0" fontId="6" fillId="6" borderId="12" xfId="0" applyFont="1" applyFill="1" applyBorder="1" applyAlignment="1" applyProtection="1">
      <alignment horizontal="center" vertical="center"/>
      <protection hidden="1"/>
    </xf>
    <xf numFmtId="0" fontId="6" fillId="6" borderId="12" xfId="0" applyFont="1" applyFill="1" applyBorder="1" applyAlignment="1" applyProtection="1">
      <alignment horizontal="center" vertical="center" wrapText="1"/>
      <protection hidden="1"/>
    </xf>
    <xf numFmtId="10" fontId="6" fillId="6" borderId="12" xfId="3" applyNumberFormat="1" applyFont="1" applyFill="1" applyBorder="1" applyAlignment="1" applyProtection="1">
      <alignment horizontal="right" vertical="center" wrapText="1"/>
      <protection locked="0"/>
    </xf>
    <xf numFmtId="4" fontId="6" fillId="6" borderId="12" xfId="0" applyNumberFormat="1" applyFont="1" applyFill="1" applyBorder="1" applyAlignment="1" applyProtection="1">
      <alignment horizontal="right" vertical="center" wrapText="1"/>
    </xf>
    <xf numFmtId="0" fontId="7" fillId="6" borderId="11" xfId="0" applyFont="1" applyFill="1" applyBorder="1" applyAlignment="1" applyProtection="1">
      <alignment horizontal="center" vertical="center"/>
      <protection locked="0"/>
    </xf>
    <xf numFmtId="0" fontId="7" fillId="6" borderId="19" xfId="0" applyFont="1" applyFill="1" applyBorder="1" applyAlignment="1" applyProtection="1">
      <alignment horizontal="center" vertical="center"/>
      <protection locked="0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5" xfId="1" applyFont="1" applyFill="1" applyBorder="1" applyAlignment="1" applyProtection="1">
      <alignment horizontal="left" vertical="center" wrapText="1"/>
      <protection hidden="1"/>
    </xf>
    <xf numFmtId="0" fontId="12" fillId="6" borderId="32" xfId="1" applyFont="1" applyFill="1" applyBorder="1" applyAlignment="1" applyProtection="1">
      <alignment horizontal="center" vertical="center"/>
      <protection locked="0"/>
    </xf>
    <xf numFmtId="0" fontId="12" fillId="6" borderId="30" xfId="1" applyFont="1" applyFill="1" applyBorder="1" applyAlignment="1" applyProtection="1">
      <alignment horizontal="center" vertical="center"/>
      <protection locked="0"/>
    </xf>
    <xf numFmtId="0" fontId="12" fillId="6" borderId="36" xfId="1" applyFont="1" applyFill="1" applyBorder="1" applyAlignment="1" applyProtection="1">
      <alignment horizontal="center" vertical="center"/>
      <protection locked="0"/>
    </xf>
    <xf numFmtId="0" fontId="12" fillId="6" borderId="34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4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35" xfId="1" applyFont="1" applyFill="1" applyBorder="1" applyAlignment="1" applyProtection="1">
      <alignment horizontal="center" vertical="center" wrapText="1"/>
      <protection locked="0"/>
    </xf>
    <xf numFmtId="0" fontId="12" fillId="6" borderId="32" xfId="1" applyFont="1" applyFill="1" applyBorder="1" applyAlignment="1" applyProtection="1">
      <alignment horizontal="center" vertical="justify"/>
      <protection locked="0"/>
    </xf>
    <xf numFmtId="0" fontId="12" fillId="6" borderId="30" xfId="1" applyFont="1" applyFill="1" applyBorder="1" applyAlignment="1" applyProtection="1">
      <alignment horizontal="center" vertical="justify"/>
      <protection locked="0"/>
    </xf>
    <xf numFmtId="0" fontId="12" fillId="6" borderId="36" xfId="1" applyFont="1" applyFill="1" applyBorder="1" applyAlignment="1" applyProtection="1">
      <alignment horizontal="center" vertical="justify"/>
      <protection locked="0"/>
    </xf>
    <xf numFmtId="0" fontId="12" fillId="5" borderId="2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6" xfId="1" applyFont="1" applyFill="1" applyBorder="1" applyAlignment="1" applyProtection="1">
      <alignment horizont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3" fillId="6" borderId="47" xfId="1" applyFont="1" applyFill="1" applyBorder="1" applyAlignment="1" applyProtection="1">
      <alignment horizontal="center" vertical="center"/>
      <protection hidden="1"/>
    </xf>
    <xf numFmtId="0" fontId="3" fillId="6" borderId="49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3" xfId="1" applyFont="1" applyFill="1" applyBorder="1" applyAlignment="1" applyProtection="1">
      <alignment horizontal="center" vertical="center" wrapText="1"/>
      <protection hidden="1"/>
    </xf>
    <xf numFmtId="0" fontId="3" fillId="6" borderId="50" xfId="1" applyFont="1" applyFill="1" applyBorder="1" applyAlignment="1" applyProtection="1">
      <alignment horizontal="center" vertical="center" wrapText="1"/>
      <protection hidden="1"/>
    </xf>
    <xf numFmtId="0" fontId="3" fillId="6" borderId="33" xfId="1" applyFont="1" applyFill="1" applyBorder="1" applyAlignment="1" applyProtection="1">
      <alignment horizontal="center" vertical="center"/>
      <protection hidden="1"/>
    </xf>
    <xf numFmtId="0" fontId="3" fillId="6" borderId="50" xfId="1" applyFont="1" applyFill="1" applyBorder="1" applyAlignment="1" applyProtection="1">
      <alignment horizontal="center" vertical="center"/>
      <protection hidden="1"/>
    </xf>
    <xf numFmtId="0" fontId="3" fillId="6" borderId="47" xfId="1" applyFont="1" applyFill="1" applyBorder="1" applyAlignment="1" applyProtection="1">
      <alignment horizontal="center" vertical="center" wrapText="1"/>
      <protection hidden="1"/>
    </xf>
    <xf numFmtId="0" fontId="3" fillId="6" borderId="49" xfId="1" applyFont="1" applyFill="1" applyBorder="1" applyAlignment="1" applyProtection="1">
      <alignment horizontal="center" vertical="center" wrapText="1"/>
      <protection hidden="1"/>
    </xf>
    <xf numFmtId="165" fontId="1" fillId="5" borderId="32" xfId="0" applyNumberFormat="1" applyFont="1" applyFill="1" applyBorder="1" applyAlignment="1" applyProtection="1">
      <alignment horizontal="center" vertical="center"/>
      <protection locked="0"/>
    </xf>
    <xf numFmtId="165" fontId="1" fillId="5" borderId="30" xfId="0" applyNumberFormat="1" applyFont="1" applyFill="1" applyBorder="1" applyAlignment="1" applyProtection="1">
      <alignment horizontal="center" vertical="center"/>
      <protection locked="0"/>
    </xf>
    <xf numFmtId="165" fontId="1" fillId="5" borderId="36" xfId="0" applyNumberFormat="1" applyFont="1" applyFill="1" applyBorder="1" applyAlignment="1" applyProtection="1">
      <alignment horizontal="center" vertical="center"/>
      <protection locked="0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8" xfId="1" applyFont="1" applyFill="1" applyBorder="1" applyAlignment="1" applyProtection="1">
      <alignment horizontal="left" vertical="center"/>
      <protection hidden="1"/>
    </xf>
    <xf numFmtId="0" fontId="3" fillId="6" borderId="48" xfId="1" applyFont="1" applyFill="1" applyBorder="1" applyAlignment="1" applyProtection="1">
      <alignment horizontal="center" vertical="center" wrapText="1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6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8" xfId="1" applyFont="1" applyFill="1" applyBorder="1" applyAlignment="1" applyProtection="1">
      <alignment horizontal="right" vertical="center"/>
      <protection hidden="1"/>
    </xf>
    <xf numFmtId="0" fontId="6" fillId="6" borderId="39" xfId="0" applyFont="1" applyFill="1" applyBorder="1" applyAlignment="1" applyProtection="1">
      <alignment horizontal="center" vertical="center" wrapText="1"/>
      <protection hidden="1"/>
    </xf>
    <xf numFmtId="0" fontId="6" fillId="6" borderId="41" xfId="0" applyFont="1" applyFill="1" applyBorder="1" applyAlignment="1" applyProtection="1">
      <alignment horizontal="center" vertical="center" wrapText="1"/>
      <protection hidden="1"/>
    </xf>
    <xf numFmtId="0" fontId="6" fillId="6" borderId="43" xfId="0" applyFont="1" applyFill="1" applyBorder="1" applyAlignment="1" applyProtection="1">
      <alignment horizontal="center" vertical="center" wrapText="1"/>
      <protection hidden="1"/>
    </xf>
    <xf numFmtId="0" fontId="1" fillId="6" borderId="39" xfId="1" applyFont="1" applyFill="1" applyBorder="1" applyAlignment="1" applyProtection="1">
      <alignment horizontal="center" vertical="center"/>
      <protection hidden="1"/>
    </xf>
    <xf numFmtId="0" fontId="1" fillId="6" borderId="41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18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1" fillId="6" borderId="18" xfId="1" applyNumberFormat="1" applyFont="1" applyFill="1" applyBorder="1" applyAlignment="1" applyProtection="1">
      <alignment horizontal="center" vertical="center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8" xfId="2" applyNumberFormat="1" applyFont="1" applyFill="1" applyBorder="1" applyAlignment="1" applyProtection="1">
      <alignment horizontal="right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26" xfId="1" applyFont="1" applyFill="1" applyBorder="1" applyAlignment="1" applyProtection="1">
      <alignment horizontal="center" vertical="center"/>
      <protection hidden="1"/>
    </xf>
    <xf numFmtId="0" fontId="3" fillId="6" borderId="44" xfId="1" applyFont="1" applyFill="1" applyBorder="1" applyAlignment="1" applyProtection="1">
      <alignment horizontal="center" vertical="center"/>
      <protection hidden="1"/>
    </xf>
    <xf numFmtId="0" fontId="3" fillId="6" borderId="26" xfId="1" applyFont="1" applyFill="1" applyBorder="1" applyAlignment="1" applyProtection="1">
      <alignment horizontal="center" vertical="center" wrapText="1"/>
      <protection hidden="1"/>
    </xf>
    <xf numFmtId="0" fontId="3" fillId="6" borderId="44" xfId="1" applyFont="1" applyFill="1" applyBorder="1" applyAlignment="1" applyProtection="1">
      <alignment horizontal="center" vertical="center" wrapText="1"/>
      <protection hidden="1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12" fillId="5" borderId="2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6" xfId="1" applyFont="1" applyFill="1" applyBorder="1" applyAlignment="1" applyProtection="1">
      <alignment horizontal="center"/>
    </xf>
    <xf numFmtId="0" fontId="13" fillId="6" borderId="31" xfId="1" applyFont="1" applyFill="1" applyBorder="1" applyAlignment="1" applyProtection="1">
      <alignment horizontal="center" vertical="center"/>
      <protection locked="0"/>
    </xf>
    <xf numFmtId="0" fontId="13" fillId="6" borderId="29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5" xfId="1" applyFont="1" applyFill="1" applyBorder="1" applyAlignment="1" applyProtection="1">
      <alignment horizontal="left" vertical="center" wrapText="1"/>
      <protection hidden="1"/>
    </xf>
    <xf numFmtId="0" fontId="1" fillId="6" borderId="32" xfId="1" applyFont="1" applyFill="1" applyBorder="1" applyAlignment="1" applyProtection="1">
      <alignment horizontal="center" vertical="center"/>
      <protection locked="0"/>
    </xf>
    <xf numFmtId="0" fontId="1" fillId="6" borderId="30" xfId="1" applyFont="1" applyFill="1" applyBorder="1" applyAlignment="1" applyProtection="1">
      <alignment horizontal="center" vertical="center"/>
      <protection locked="0"/>
    </xf>
    <xf numFmtId="0" fontId="1" fillId="6" borderId="36" xfId="1" applyFont="1" applyFill="1" applyBorder="1" applyAlignment="1" applyProtection="1">
      <alignment horizontal="center" vertical="center"/>
      <protection locked="0"/>
    </xf>
    <xf numFmtId="0" fontId="1" fillId="6" borderId="32" xfId="1" applyFont="1" applyFill="1" applyBorder="1" applyAlignment="1" applyProtection="1">
      <alignment horizontal="center" vertical="justify"/>
      <protection locked="0"/>
    </xf>
    <xf numFmtId="0" fontId="1" fillId="6" borderId="30" xfId="1" applyFont="1" applyFill="1" applyBorder="1" applyAlignment="1" applyProtection="1">
      <alignment horizontal="center" vertical="justify"/>
      <protection locked="0"/>
    </xf>
    <xf numFmtId="0" fontId="1" fillId="6" borderId="36" xfId="1" applyFont="1" applyFill="1" applyBorder="1" applyAlignment="1" applyProtection="1">
      <alignment horizontal="center" vertical="justify"/>
      <protection locked="0"/>
    </xf>
    <xf numFmtId="0" fontId="1" fillId="6" borderId="34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4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35" xfId="1" applyFont="1" applyFill="1" applyBorder="1" applyAlignment="1" applyProtection="1">
      <alignment horizontal="center" vertical="center" wrapText="1"/>
      <protection locked="0"/>
    </xf>
    <xf numFmtId="0" fontId="3" fillId="6" borderId="19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2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318566</xdr:colOff>
      <xdr:row>280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1537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618490</xdr:colOff>
      <xdr:row>74</xdr:row>
      <xdr:rowOff>21710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3646" y="6808273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85"/>
  <sheetViews>
    <sheetView tabSelected="1" zoomScale="85" zoomScaleNormal="85" workbookViewId="0">
      <selection activeCell="B3" sqref="B3:M285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8.7109375" style="1" bestFit="1" customWidth="1"/>
    <col min="4" max="4" width="9.28515625" style="1" bestFit="1" customWidth="1"/>
    <col min="5" max="5" width="7.140625" style="1" customWidth="1"/>
    <col min="6" max="6" width="14.85546875" style="1" customWidth="1"/>
    <col min="7" max="7" width="17.7109375" style="1" customWidth="1"/>
    <col min="8" max="9" width="28.42578125" style="1" customWidth="1"/>
    <col min="10" max="10" width="16" style="1" bestFit="1" customWidth="1"/>
    <col min="11" max="11" width="11.28515625" style="1" customWidth="1"/>
    <col min="12" max="12" width="10.85546875" style="1" customWidth="1"/>
    <col min="13" max="13" width="12.85546875" style="1" customWidth="1"/>
    <col min="14" max="16384" width="11.42578125" style="1"/>
  </cols>
  <sheetData>
    <row r="1" spans="2:13">
      <c r="B1" s="40"/>
      <c r="C1" s="40"/>
      <c r="D1" s="40"/>
      <c r="E1" s="40"/>
      <c r="F1" s="40"/>
      <c r="G1" s="40"/>
      <c r="H1" s="41"/>
      <c r="I1" s="41"/>
      <c r="J1" s="41"/>
      <c r="K1" s="41"/>
      <c r="L1" s="41"/>
      <c r="M1" s="41"/>
    </row>
    <row r="2" spans="2:13" ht="13.5" thickBot="1">
      <c r="B2" s="40"/>
      <c r="C2" s="40"/>
      <c r="D2" s="40"/>
      <c r="E2" s="40"/>
      <c r="F2" s="40"/>
      <c r="G2" s="40"/>
      <c r="H2" s="41"/>
      <c r="I2" s="41"/>
      <c r="J2" s="41"/>
      <c r="K2" s="41"/>
      <c r="L2" s="41"/>
      <c r="M2" s="41"/>
    </row>
    <row r="3" spans="2:13" ht="23.25" customHeight="1">
      <c r="B3" s="168" t="s">
        <v>56</v>
      </c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70"/>
    </row>
    <row r="4" spans="2:13" ht="13.5" thickBot="1">
      <c r="B4" s="174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6"/>
    </row>
    <row r="5" spans="2:13" ht="15" thickBot="1">
      <c r="B5" s="230" t="s">
        <v>7</v>
      </c>
      <c r="C5" s="231"/>
      <c r="D5" s="234"/>
      <c r="E5" s="234"/>
      <c r="F5" s="234"/>
      <c r="G5" s="234"/>
      <c r="H5" s="234"/>
      <c r="I5" s="234"/>
      <c r="J5" s="236" t="s">
        <v>10</v>
      </c>
      <c r="K5" s="237"/>
      <c r="L5" s="237"/>
      <c r="M5" s="238"/>
    </row>
    <row r="6" spans="2:13" ht="14.25">
      <c r="B6" s="230" t="s">
        <v>24</v>
      </c>
      <c r="C6" s="231"/>
      <c r="D6" s="235"/>
      <c r="E6" s="235"/>
      <c r="F6" s="235"/>
      <c r="G6" s="235"/>
      <c r="H6" s="235"/>
      <c r="I6" s="235"/>
      <c r="J6" s="241" t="s">
        <v>6</v>
      </c>
      <c r="K6" s="249"/>
      <c r="L6" s="250"/>
      <c r="M6" s="251"/>
    </row>
    <row r="7" spans="2:13" ht="14.25">
      <c r="B7" s="51" t="s">
        <v>48</v>
      </c>
      <c r="C7" s="80"/>
      <c r="D7" s="235"/>
      <c r="E7" s="235"/>
      <c r="F7" s="235"/>
      <c r="G7" s="235"/>
      <c r="H7" s="235"/>
      <c r="I7" s="235"/>
      <c r="J7" s="242"/>
      <c r="K7" s="252"/>
      <c r="L7" s="253"/>
      <c r="M7" s="254"/>
    </row>
    <row r="8" spans="2:13" ht="25.5" customHeight="1">
      <c r="B8" s="232" t="s">
        <v>8</v>
      </c>
      <c r="C8" s="233"/>
      <c r="D8" s="164"/>
      <c r="E8" s="164"/>
      <c r="F8" s="164"/>
      <c r="G8" s="164"/>
      <c r="H8" s="164"/>
      <c r="I8" s="164"/>
      <c r="J8" s="52" t="s">
        <v>49</v>
      </c>
      <c r="K8" s="243"/>
      <c r="L8" s="244"/>
      <c r="M8" s="245"/>
    </row>
    <row r="9" spans="2:13" ht="12.75" customHeight="1">
      <c r="B9" s="232"/>
      <c r="C9" s="233"/>
      <c r="D9" s="164"/>
      <c r="E9" s="164"/>
      <c r="F9" s="164"/>
      <c r="G9" s="164"/>
      <c r="H9" s="164"/>
      <c r="I9" s="164"/>
      <c r="J9" s="53" t="s">
        <v>0</v>
      </c>
      <c r="K9" s="243"/>
      <c r="L9" s="244"/>
      <c r="M9" s="245"/>
    </row>
    <row r="10" spans="2:13" ht="18" customHeight="1">
      <c r="B10" s="232"/>
      <c r="C10" s="233"/>
      <c r="D10" s="164"/>
      <c r="E10" s="164"/>
      <c r="F10" s="164"/>
      <c r="G10" s="164"/>
      <c r="H10" s="164"/>
      <c r="I10" s="164"/>
      <c r="J10" s="53" t="s">
        <v>1</v>
      </c>
      <c r="K10" s="246"/>
      <c r="L10" s="247"/>
      <c r="M10" s="248"/>
    </row>
    <row r="11" spans="2:13" ht="15" customHeight="1">
      <c r="B11" s="54" t="s">
        <v>16</v>
      </c>
      <c r="C11" s="59"/>
      <c r="D11" s="164"/>
      <c r="E11" s="164"/>
      <c r="F11" s="164"/>
      <c r="G11" s="164"/>
      <c r="H11" s="164"/>
      <c r="I11" s="130"/>
      <c r="J11" s="61" t="s">
        <v>3</v>
      </c>
      <c r="K11" s="189"/>
      <c r="L11" s="190"/>
      <c r="M11" s="191"/>
    </row>
    <row r="12" spans="2:13" ht="15.75" customHeight="1" thickBot="1">
      <c r="B12" s="60"/>
      <c r="C12" s="59"/>
      <c r="D12" s="59"/>
      <c r="E12" s="59"/>
      <c r="F12" s="59"/>
      <c r="G12" s="59"/>
      <c r="H12" s="59"/>
      <c r="I12" s="59"/>
      <c r="J12" s="128"/>
      <c r="K12" s="239"/>
      <c r="L12" s="239"/>
      <c r="M12" s="240"/>
    </row>
    <row r="13" spans="2:13" ht="13.5" thickBot="1">
      <c r="B13" s="222" t="s">
        <v>46</v>
      </c>
      <c r="C13" s="224" t="s">
        <v>52</v>
      </c>
      <c r="D13" s="224" t="s">
        <v>9</v>
      </c>
      <c r="E13" s="224" t="s">
        <v>2</v>
      </c>
      <c r="F13" s="224" t="s">
        <v>61</v>
      </c>
      <c r="G13" s="226" t="s">
        <v>28</v>
      </c>
      <c r="H13" s="228" t="s">
        <v>51</v>
      </c>
      <c r="I13" s="228" t="s">
        <v>83</v>
      </c>
      <c r="J13" s="219" t="s">
        <v>32</v>
      </c>
      <c r="K13" s="220"/>
      <c r="L13" s="220"/>
      <c r="M13" s="221"/>
    </row>
    <row r="14" spans="2:13" ht="15.75" customHeight="1" thickBot="1">
      <c r="B14" s="223"/>
      <c r="C14" s="225"/>
      <c r="D14" s="225"/>
      <c r="E14" s="225"/>
      <c r="F14" s="225"/>
      <c r="G14" s="227"/>
      <c r="H14" s="229"/>
      <c r="I14" s="229"/>
      <c r="J14" s="66" t="s">
        <v>33</v>
      </c>
      <c r="K14" s="67" t="s">
        <v>34</v>
      </c>
      <c r="L14" s="68" t="s">
        <v>35</v>
      </c>
      <c r="M14" s="69" t="s">
        <v>17</v>
      </c>
    </row>
    <row r="15" spans="2:13" ht="15" customHeight="1">
      <c r="B15" s="117" t="s">
        <v>36</v>
      </c>
      <c r="C15" s="204">
        <v>1</v>
      </c>
      <c r="D15" s="201">
        <f>INDEX('Planilla Nacional'!$C$15:$H$66,(ROW()-1)/5-1,1)</f>
        <v>10</v>
      </c>
      <c r="E15" s="201" t="str">
        <f>INDEX('Planilla Nacional'!$C$15:$H$66,(ROW()-1)/5-1,2)</f>
        <v>C/U</v>
      </c>
      <c r="F15" s="201">
        <f>INDEX('Planilla Nacional'!$C$15:$H$66,(ROW()-1)/5-1,3)</f>
        <v>1000000432</v>
      </c>
      <c r="G15" s="201" t="str">
        <f>INDEX('Planilla Nacional'!$C$15:$H$66,(ROW()-1)/5-1,4)</f>
        <v>REGULADOR FRENO 9334229 P/LOCOMOTORA GM</v>
      </c>
      <c r="H15" s="201">
        <f>INDEX('Planilla Nacional'!$C$15:$H$66,(ROW()-1)/5-1,5)</f>
        <v>9334229</v>
      </c>
      <c r="I15" s="201" t="str">
        <f>INDEX('Planilla Nacional'!$C$15:$H$66,(ROW()-1)/5-1,6)</f>
        <v>--</v>
      </c>
      <c r="J15" s="55"/>
      <c r="K15" s="62"/>
      <c r="L15" s="63"/>
      <c r="M15" s="18">
        <f>J15*$D$15+K15*$D$15+L15*$D$15</f>
        <v>0</v>
      </c>
    </row>
    <row r="16" spans="2:13" ht="15" customHeight="1">
      <c r="B16" s="118" t="s">
        <v>37</v>
      </c>
      <c r="C16" s="205"/>
      <c r="D16" s="202"/>
      <c r="E16" s="202"/>
      <c r="F16" s="202"/>
      <c r="G16" s="202"/>
      <c r="H16" s="202"/>
      <c r="I16" s="202"/>
      <c r="J16" s="56"/>
      <c r="K16" s="64"/>
      <c r="L16" s="65"/>
      <c r="M16" s="45">
        <f t="shared" ref="M16:M19" si="0">J16*$D$15+K16*$D$15+L16*$D$15</f>
        <v>0</v>
      </c>
    </row>
    <row r="17" spans="2:13" ht="15" customHeight="1">
      <c r="B17" s="118" t="s">
        <v>38</v>
      </c>
      <c r="C17" s="205"/>
      <c r="D17" s="202"/>
      <c r="E17" s="202"/>
      <c r="F17" s="202"/>
      <c r="G17" s="202"/>
      <c r="H17" s="202"/>
      <c r="I17" s="202"/>
      <c r="J17" s="56"/>
      <c r="K17" s="64"/>
      <c r="L17" s="65"/>
      <c r="M17" s="45">
        <f t="shared" si="0"/>
        <v>0</v>
      </c>
    </row>
    <row r="18" spans="2:13" ht="15" customHeight="1">
      <c r="B18" s="118" t="s">
        <v>39</v>
      </c>
      <c r="C18" s="205"/>
      <c r="D18" s="202"/>
      <c r="E18" s="202"/>
      <c r="F18" s="202"/>
      <c r="G18" s="202"/>
      <c r="H18" s="202"/>
      <c r="I18" s="202"/>
      <c r="J18" s="56"/>
      <c r="K18" s="43"/>
      <c r="L18" s="65"/>
      <c r="M18" s="45">
        <f t="shared" si="0"/>
        <v>0</v>
      </c>
    </row>
    <row r="19" spans="2:13" ht="15.75" customHeight="1" thickBot="1">
      <c r="B19" s="119" t="s">
        <v>40</v>
      </c>
      <c r="C19" s="206"/>
      <c r="D19" s="203"/>
      <c r="E19" s="203"/>
      <c r="F19" s="203"/>
      <c r="G19" s="203"/>
      <c r="H19" s="203"/>
      <c r="I19" s="203"/>
      <c r="J19" s="57"/>
      <c r="K19" s="46"/>
      <c r="L19" s="58"/>
      <c r="M19" s="45">
        <f t="shared" si="0"/>
        <v>0</v>
      </c>
    </row>
    <row r="20" spans="2:13" ht="15.75" customHeight="1">
      <c r="B20" s="135" t="s">
        <v>36</v>
      </c>
      <c r="C20" s="204">
        <v>2</v>
      </c>
      <c r="D20" s="201">
        <f>INDEX('Planilla Nacional'!$C$15:$H$66,(ROW()-1)/5-1,1)</f>
        <v>5</v>
      </c>
      <c r="E20" s="201" t="str">
        <f>INDEX('Planilla Nacional'!$C$15:$H$66,(ROW()-1)/5-1,2)</f>
        <v>C/U</v>
      </c>
      <c r="F20" s="201">
        <f>INDEX('Planilla Nacional'!$C$15:$H$66,(ROW()-1)/5-1,3)</f>
        <v>1000000437</v>
      </c>
      <c r="G20" s="201" t="str">
        <f>INDEX('Planilla Nacional'!$C$15:$H$66,(ROW()-1)/5-1,4)</f>
        <v>REGUL P/TIMON FRENO P/BOGIE GHC 40039041</v>
      </c>
      <c r="H20" s="201">
        <f>INDEX('Planilla Nacional'!$C$15:$H$66,(ROW()-1)/5-1,5)</f>
        <v>40039041</v>
      </c>
      <c r="I20" s="201" t="str">
        <f>INDEX('Planilla Nacional'!$C$15:$H$66,(ROW()-1)/5-1,6)</f>
        <v>--</v>
      </c>
      <c r="J20" s="55"/>
      <c r="K20" s="62"/>
      <c r="L20" s="63"/>
      <c r="M20" s="18"/>
    </row>
    <row r="21" spans="2:13" ht="15.75" customHeight="1">
      <c r="B21" s="136" t="s">
        <v>37</v>
      </c>
      <c r="C21" s="205"/>
      <c r="D21" s="202"/>
      <c r="E21" s="202"/>
      <c r="F21" s="202"/>
      <c r="G21" s="202"/>
      <c r="H21" s="202"/>
      <c r="I21" s="202"/>
      <c r="J21" s="56"/>
      <c r="K21" s="64"/>
      <c r="L21" s="65"/>
      <c r="M21" s="45"/>
    </row>
    <row r="22" spans="2:13" ht="15.75" customHeight="1">
      <c r="B22" s="136" t="s">
        <v>38</v>
      </c>
      <c r="C22" s="205"/>
      <c r="D22" s="202"/>
      <c r="E22" s="202"/>
      <c r="F22" s="202"/>
      <c r="G22" s="202"/>
      <c r="H22" s="202"/>
      <c r="I22" s="202"/>
      <c r="J22" s="56"/>
      <c r="K22" s="64"/>
      <c r="L22" s="65"/>
      <c r="M22" s="45"/>
    </row>
    <row r="23" spans="2:13" ht="15.75" customHeight="1">
      <c r="B23" s="136" t="s">
        <v>39</v>
      </c>
      <c r="C23" s="205"/>
      <c r="D23" s="202"/>
      <c r="E23" s="202"/>
      <c r="F23" s="202"/>
      <c r="G23" s="202"/>
      <c r="H23" s="202"/>
      <c r="I23" s="202"/>
      <c r="J23" s="56"/>
      <c r="K23" s="43"/>
      <c r="L23" s="65"/>
      <c r="M23" s="45"/>
    </row>
    <row r="24" spans="2:13" ht="15.75" customHeight="1" thickBot="1">
      <c r="B24" s="137" t="s">
        <v>40</v>
      </c>
      <c r="C24" s="206"/>
      <c r="D24" s="203"/>
      <c r="E24" s="203"/>
      <c r="F24" s="203"/>
      <c r="G24" s="203"/>
      <c r="H24" s="203"/>
      <c r="I24" s="203"/>
      <c r="J24" s="57"/>
      <c r="K24" s="46"/>
      <c r="L24" s="58"/>
      <c r="M24" s="45"/>
    </row>
    <row r="25" spans="2:13" ht="15.75" customHeight="1">
      <c r="B25" s="135" t="s">
        <v>36</v>
      </c>
      <c r="C25" s="204">
        <v>3</v>
      </c>
      <c r="D25" s="201">
        <f>INDEX('Planilla Nacional'!$C$15:$H$66,(ROW()-1)/5-1,1)</f>
        <v>5</v>
      </c>
      <c r="E25" s="201" t="str">
        <f>INDEX('Planilla Nacional'!$C$15:$H$66,(ROW()-1)/5-1,2)</f>
        <v>C/U</v>
      </c>
      <c r="F25" s="201">
        <f>INDEX('Planilla Nacional'!$C$15:$H$66,(ROW()-1)/5-1,3)</f>
        <v>1000000441</v>
      </c>
      <c r="G25" s="201" t="str">
        <f>INDEX('Planilla Nacional'!$C$15:$H$66,(ROW()-1)/5-1,4)</f>
        <v>REGUL P/BOGIE GHC 40049252 P/LOCOMOTORA</v>
      </c>
      <c r="H25" s="201">
        <f>INDEX('Planilla Nacional'!$C$15:$H$66,(ROW()-1)/5-1,5)</f>
        <v>40049252</v>
      </c>
      <c r="I25" s="201" t="str">
        <f>INDEX('Planilla Nacional'!$C$15:$H$66,(ROW()-1)/5-1,6)</f>
        <v>--</v>
      </c>
      <c r="J25" s="55"/>
      <c r="K25" s="62"/>
      <c r="L25" s="63"/>
      <c r="M25" s="18"/>
    </row>
    <row r="26" spans="2:13" ht="15.75" customHeight="1">
      <c r="B26" s="136" t="s">
        <v>37</v>
      </c>
      <c r="C26" s="205"/>
      <c r="D26" s="202"/>
      <c r="E26" s="202"/>
      <c r="F26" s="202"/>
      <c r="G26" s="202"/>
      <c r="H26" s="202"/>
      <c r="I26" s="202"/>
      <c r="J26" s="56"/>
      <c r="K26" s="64"/>
      <c r="L26" s="65"/>
      <c r="M26" s="45"/>
    </row>
    <row r="27" spans="2:13" ht="15.75" customHeight="1">
      <c r="B27" s="136" t="s">
        <v>38</v>
      </c>
      <c r="C27" s="205"/>
      <c r="D27" s="202"/>
      <c r="E27" s="202"/>
      <c r="F27" s="202"/>
      <c r="G27" s="202"/>
      <c r="H27" s="202"/>
      <c r="I27" s="202"/>
      <c r="J27" s="56"/>
      <c r="K27" s="64"/>
      <c r="L27" s="65"/>
      <c r="M27" s="45"/>
    </row>
    <row r="28" spans="2:13" ht="15.75" customHeight="1">
      <c r="B28" s="136" t="s">
        <v>39</v>
      </c>
      <c r="C28" s="205"/>
      <c r="D28" s="202"/>
      <c r="E28" s="202"/>
      <c r="F28" s="202"/>
      <c r="G28" s="202"/>
      <c r="H28" s="202"/>
      <c r="I28" s="202"/>
      <c r="J28" s="56"/>
      <c r="K28" s="43"/>
      <c r="L28" s="65"/>
      <c r="M28" s="45"/>
    </row>
    <row r="29" spans="2:13" ht="15.75" customHeight="1" thickBot="1">
      <c r="B29" s="137" t="s">
        <v>40</v>
      </c>
      <c r="C29" s="206"/>
      <c r="D29" s="203"/>
      <c r="E29" s="203"/>
      <c r="F29" s="203"/>
      <c r="G29" s="203"/>
      <c r="H29" s="203"/>
      <c r="I29" s="203"/>
      <c r="J29" s="57"/>
      <c r="K29" s="46"/>
      <c r="L29" s="58"/>
      <c r="M29" s="45"/>
    </row>
    <row r="30" spans="2:13" ht="15.75" customHeight="1">
      <c r="B30" s="135" t="s">
        <v>36</v>
      </c>
      <c r="C30" s="204">
        <v>4</v>
      </c>
      <c r="D30" s="201">
        <f>INDEX('Planilla Nacional'!$C$15:$H$66,(ROW()-1)/5-1,1)</f>
        <v>3</v>
      </c>
      <c r="E30" s="201" t="str">
        <f>INDEX('Planilla Nacional'!$C$15:$H$66,(ROW()-1)/5-1,2)</f>
        <v>C/U</v>
      </c>
      <c r="F30" s="201">
        <f>INDEX('Planilla Nacional'!$C$15:$H$66,(ROW()-1)/5-1,3)</f>
        <v>1000000643</v>
      </c>
      <c r="G30" s="201" t="str">
        <f>INDEX('Planilla Nacional'!$C$15:$H$66,(ROW()-1)/5-1,4)</f>
        <v>VASTAGO D/OPER P/PERS LADO DER - COMPL</v>
      </c>
      <c r="H30" s="201">
        <f>INDEX('Planilla Nacional'!$C$15:$H$66,(ROW()-1)/5-1,5)</f>
        <v>8204311</v>
      </c>
      <c r="I30" s="201" t="str">
        <f>INDEX('Planilla Nacional'!$C$15:$H$66,(ROW()-1)/5-1,6)</f>
        <v>--</v>
      </c>
      <c r="J30" s="55"/>
      <c r="K30" s="62"/>
      <c r="L30" s="63"/>
      <c r="M30" s="18"/>
    </row>
    <row r="31" spans="2:13" ht="15.75" customHeight="1">
      <c r="B31" s="136" t="s">
        <v>37</v>
      </c>
      <c r="C31" s="205"/>
      <c r="D31" s="202"/>
      <c r="E31" s="202"/>
      <c r="F31" s="202"/>
      <c r="G31" s="202"/>
      <c r="H31" s="202"/>
      <c r="I31" s="202"/>
      <c r="J31" s="56"/>
      <c r="K31" s="64"/>
      <c r="L31" s="65"/>
      <c r="M31" s="45"/>
    </row>
    <row r="32" spans="2:13" ht="15.75" customHeight="1">
      <c r="B32" s="136" t="s">
        <v>38</v>
      </c>
      <c r="C32" s="205"/>
      <c r="D32" s="202"/>
      <c r="E32" s="202"/>
      <c r="F32" s="202"/>
      <c r="G32" s="202"/>
      <c r="H32" s="202"/>
      <c r="I32" s="202"/>
      <c r="J32" s="56"/>
      <c r="K32" s="64"/>
      <c r="L32" s="65"/>
      <c r="M32" s="45"/>
    </row>
    <row r="33" spans="2:13" ht="15.75" customHeight="1">
      <c r="B33" s="136" t="s">
        <v>39</v>
      </c>
      <c r="C33" s="205"/>
      <c r="D33" s="202"/>
      <c r="E33" s="202"/>
      <c r="F33" s="202"/>
      <c r="G33" s="202"/>
      <c r="H33" s="202"/>
      <c r="I33" s="202"/>
      <c r="J33" s="56"/>
      <c r="K33" s="43"/>
      <c r="L33" s="65"/>
      <c r="M33" s="45"/>
    </row>
    <row r="34" spans="2:13" ht="15.75" customHeight="1" thickBot="1">
      <c r="B34" s="137" t="s">
        <v>40</v>
      </c>
      <c r="C34" s="206"/>
      <c r="D34" s="203"/>
      <c r="E34" s="203"/>
      <c r="F34" s="203"/>
      <c r="G34" s="203"/>
      <c r="H34" s="203"/>
      <c r="I34" s="203"/>
      <c r="J34" s="57"/>
      <c r="K34" s="46"/>
      <c r="L34" s="58"/>
      <c r="M34" s="45"/>
    </row>
    <row r="35" spans="2:13" ht="15.75" customHeight="1">
      <c r="B35" s="135" t="s">
        <v>36</v>
      </c>
      <c r="C35" s="204">
        <v>5</v>
      </c>
      <c r="D35" s="201">
        <f>INDEX('Planilla Nacional'!$C$15:$H$66,(ROW()-1)/5-1,1)</f>
        <v>66</v>
      </c>
      <c r="E35" s="201" t="str">
        <f>INDEX('Planilla Nacional'!$C$15:$H$66,(ROW()-1)/5-1,2)</f>
        <v>C/U</v>
      </c>
      <c r="F35" s="201">
        <f>INDEX('Planilla Nacional'!$C$15:$H$66,(ROW()-1)/5-1,3)</f>
        <v>1000000844</v>
      </c>
      <c r="G35" s="201" t="str">
        <f>INDEX('Planilla Nacional'!$C$15:$H$66,(ROW()-1)/5-1,4)</f>
        <v>GUIA P/VALV ESC P/LOC G22CU-2 8310840</v>
      </c>
      <c r="H35" s="201">
        <f>INDEX('Planilla Nacional'!$C$15:$H$66,(ROW()-1)/5-1,5)</f>
        <v>8310840</v>
      </c>
      <c r="I35" s="201" t="str">
        <f>INDEX('Planilla Nacional'!$C$15:$H$66,(ROW()-1)/5-1,6)</f>
        <v>--</v>
      </c>
      <c r="J35" s="55"/>
      <c r="K35" s="62"/>
      <c r="L35" s="63"/>
      <c r="M35" s="18"/>
    </row>
    <row r="36" spans="2:13" ht="15.75" customHeight="1">
      <c r="B36" s="136" t="s">
        <v>37</v>
      </c>
      <c r="C36" s="205"/>
      <c r="D36" s="202"/>
      <c r="E36" s="202"/>
      <c r="F36" s="202"/>
      <c r="G36" s="202"/>
      <c r="H36" s="202"/>
      <c r="I36" s="202"/>
      <c r="J36" s="56"/>
      <c r="K36" s="64"/>
      <c r="L36" s="65"/>
      <c r="M36" s="45"/>
    </row>
    <row r="37" spans="2:13" ht="15.75" customHeight="1">
      <c r="B37" s="136" t="s">
        <v>38</v>
      </c>
      <c r="C37" s="205"/>
      <c r="D37" s="202"/>
      <c r="E37" s="202"/>
      <c r="F37" s="202"/>
      <c r="G37" s="202"/>
      <c r="H37" s="202"/>
      <c r="I37" s="202"/>
      <c r="J37" s="56"/>
      <c r="K37" s="64"/>
      <c r="L37" s="65"/>
      <c r="M37" s="45"/>
    </row>
    <row r="38" spans="2:13" ht="15.75" customHeight="1">
      <c r="B38" s="136" t="s">
        <v>39</v>
      </c>
      <c r="C38" s="205"/>
      <c r="D38" s="202"/>
      <c r="E38" s="202"/>
      <c r="F38" s="202"/>
      <c r="G38" s="202"/>
      <c r="H38" s="202"/>
      <c r="I38" s="202"/>
      <c r="J38" s="56"/>
      <c r="K38" s="43"/>
      <c r="L38" s="65"/>
      <c r="M38" s="45"/>
    </row>
    <row r="39" spans="2:13" ht="15.75" customHeight="1" thickBot="1">
      <c r="B39" s="137" t="s">
        <v>40</v>
      </c>
      <c r="C39" s="206"/>
      <c r="D39" s="203"/>
      <c r="E39" s="203"/>
      <c r="F39" s="203"/>
      <c r="G39" s="203"/>
      <c r="H39" s="203"/>
      <c r="I39" s="203"/>
      <c r="J39" s="57"/>
      <c r="K39" s="46"/>
      <c r="L39" s="58"/>
      <c r="M39" s="45"/>
    </row>
    <row r="40" spans="2:13" ht="15.75" customHeight="1">
      <c r="B40" s="135" t="s">
        <v>36</v>
      </c>
      <c r="C40" s="204">
        <v>6</v>
      </c>
      <c r="D40" s="201">
        <f>INDEX('Planilla Nacional'!$C$15:$H$66,(ROW()-1)/5-1,1)</f>
        <v>6</v>
      </c>
      <c r="E40" s="201" t="str">
        <f>INDEX('Planilla Nacional'!$C$15:$H$66,(ROW()-1)/5-1,2)</f>
        <v>C/U</v>
      </c>
      <c r="F40" s="201">
        <f>INDEX('Planilla Nacional'!$C$15:$H$66,(ROW()-1)/5-1,3)</f>
        <v>1000001070</v>
      </c>
      <c r="G40" s="201" t="str">
        <f>INDEX('Planilla Nacional'!$C$15:$H$66,(ROW()-1)/5-1,4)</f>
        <v>ENGRAN P/IMP VENTI ROOTS 8483946 P/LOCOM</v>
      </c>
      <c r="H40" s="201">
        <f>INDEX('Planilla Nacional'!$C$15:$H$66,(ROW()-1)/5-1,5)</f>
        <v>8483946</v>
      </c>
      <c r="I40" s="201" t="str">
        <f>INDEX('Planilla Nacional'!$C$15:$H$66,(ROW()-1)/5-1,6)</f>
        <v>--</v>
      </c>
      <c r="J40" s="55"/>
      <c r="K40" s="62"/>
      <c r="L40" s="63"/>
      <c r="M40" s="18"/>
    </row>
    <row r="41" spans="2:13" ht="15.75" customHeight="1">
      <c r="B41" s="136" t="s">
        <v>37</v>
      </c>
      <c r="C41" s="205"/>
      <c r="D41" s="202"/>
      <c r="E41" s="202"/>
      <c r="F41" s="202"/>
      <c r="G41" s="202"/>
      <c r="H41" s="202"/>
      <c r="I41" s="202"/>
      <c r="J41" s="56"/>
      <c r="K41" s="64"/>
      <c r="L41" s="65"/>
      <c r="M41" s="45"/>
    </row>
    <row r="42" spans="2:13" ht="15.75" customHeight="1">
      <c r="B42" s="136" t="s">
        <v>38</v>
      </c>
      <c r="C42" s="205"/>
      <c r="D42" s="202"/>
      <c r="E42" s="202"/>
      <c r="F42" s="202"/>
      <c r="G42" s="202"/>
      <c r="H42" s="202"/>
      <c r="I42" s="202"/>
      <c r="J42" s="56"/>
      <c r="K42" s="64"/>
      <c r="L42" s="65"/>
      <c r="M42" s="45"/>
    </row>
    <row r="43" spans="2:13" ht="15.75" customHeight="1">
      <c r="B43" s="136" t="s">
        <v>39</v>
      </c>
      <c r="C43" s="205"/>
      <c r="D43" s="202"/>
      <c r="E43" s="202"/>
      <c r="F43" s="202"/>
      <c r="G43" s="202"/>
      <c r="H43" s="202"/>
      <c r="I43" s="202"/>
      <c r="J43" s="56"/>
      <c r="K43" s="43"/>
      <c r="L43" s="65"/>
      <c r="M43" s="45"/>
    </row>
    <row r="44" spans="2:13" ht="15.75" customHeight="1" thickBot="1">
      <c r="B44" s="137" t="s">
        <v>40</v>
      </c>
      <c r="C44" s="206"/>
      <c r="D44" s="203"/>
      <c r="E44" s="203"/>
      <c r="F44" s="203"/>
      <c r="G44" s="203"/>
      <c r="H44" s="203"/>
      <c r="I44" s="203"/>
      <c r="J44" s="57"/>
      <c r="K44" s="46"/>
      <c r="L44" s="58"/>
      <c r="M44" s="45"/>
    </row>
    <row r="45" spans="2:13" ht="15.75" customHeight="1">
      <c r="B45" s="135" t="s">
        <v>36</v>
      </c>
      <c r="C45" s="204">
        <v>7</v>
      </c>
      <c r="D45" s="201">
        <f>INDEX('Planilla Nacional'!$C$15:$H$66,(ROW()-1)/5-1,1)</f>
        <v>4</v>
      </c>
      <c r="E45" s="201" t="str">
        <f>INDEX('Planilla Nacional'!$C$15:$H$66,(ROW()-1)/5-1,2)</f>
        <v>C/U</v>
      </c>
      <c r="F45" s="201">
        <f>INDEX('Planilla Nacional'!$C$15:$H$66,(ROW()-1)/5-1,3)</f>
        <v>1000001200</v>
      </c>
      <c r="G45" s="201" t="str">
        <f>INDEX('Planilla Nacional'!$C$15:$H$66,(ROW()-1)/5-1,4)</f>
        <v>ACOP P/ACOPLADOR AUXILIARES 8323180</v>
      </c>
      <c r="H45" s="201">
        <f>INDEX('Planilla Nacional'!$C$15:$H$66,(ROW()-1)/5-1,5)</f>
        <v>8323180</v>
      </c>
      <c r="I45" s="201" t="str">
        <f>INDEX('Planilla Nacional'!$C$15:$H$66,(ROW()-1)/5-1,6)</f>
        <v>--</v>
      </c>
      <c r="J45" s="55"/>
      <c r="K45" s="62"/>
      <c r="L45" s="63"/>
      <c r="M45" s="18"/>
    </row>
    <row r="46" spans="2:13" ht="15.75" customHeight="1">
      <c r="B46" s="136" t="s">
        <v>37</v>
      </c>
      <c r="C46" s="205"/>
      <c r="D46" s="202"/>
      <c r="E46" s="202"/>
      <c r="F46" s="202"/>
      <c r="G46" s="202"/>
      <c r="H46" s="202"/>
      <c r="I46" s="202"/>
      <c r="J46" s="56"/>
      <c r="K46" s="64"/>
      <c r="L46" s="65"/>
      <c r="M46" s="45"/>
    </row>
    <row r="47" spans="2:13" ht="15.75" customHeight="1">
      <c r="B47" s="136" t="s">
        <v>38</v>
      </c>
      <c r="C47" s="205"/>
      <c r="D47" s="202"/>
      <c r="E47" s="202"/>
      <c r="F47" s="202"/>
      <c r="G47" s="202"/>
      <c r="H47" s="202"/>
      <c r="I47" s="202"/>
      <c r="J47" s="56"/>
      <c r="K47" s="64"/>
      <c r="L47" s="65"/>
      <c r="M47" s="45"/>
    </row>
    <row r="48" spans="2:13" ht="15.75" customHeight="1">
      <c r="B48" s="136" t="s">
        <v>39</v>
      </c>
      <c r="C48" s="205"/>
      <c r="D48" s="202"/>
      <c r="E48" s="202"/>
      <c r="F48" s="202"/>
      <c r="G48" s="202"/>
      <c r="H48" s="202"/>
      <c r="I48" s="202"/>
      <c r="J48" s="56"/>
      <c r="K48" s="43"/>
      <c r="L48" s="65"/>
      <c r="M48" s="45"/>
    </row>
    <row r="49" spans="2:13" ht="15.75" customHeight="1" thickBot="1">
      <c r="B49" s="137" t="s">
        <v>40</v>
      </c>
      <c r="C49" s="206"/>
      <c r="D49" s="203"/>
      <c r="E49" s="203"/>
      <c r="F49" s="203"/>
      <c r="G49" s="203"/>
      <c r="H49" s="203"/>
      <c r="I49" s="203"/>
      <c r="J49" s="57"/>
      <c r="K49" s="46"/>
      <c r="L49" s="58"/>
      <c r="M49" s="45"/>
    </row>
    <row r="50" spans="2:13" ht="15.75" customHeight="1">
      <c r="B50" s="135" t="s">
        <v>36</v>
      </c>
      <c r="C50" s="204">
        <v>8</v>
      </c>
      <c r="D50" s="201">
        <f>INDEX('Planilla Nacional'!$C$15:$H$66,(ROW()-1)/5-1,1)</f>
        <v>1</v>
      </c>
      <c r="E50" s="201" t="str">
        <f>INDEX('Planilla Nacional'!$C$15:$H$66,(ROW()-1)/5-1,2)</f>
        <v>C/U</v>
      </c>
      <c r="F50" s="201">
        <f>INDEX('Planilla Nacional'!$C$15:$H$66,(ROW()-1)/5-1,3)</f>
        <v>1000001640</v>
      </c>
      <c r="G50" s="201" t="str">
        <f>INDEX('Planilla Nacional'!$C$15:$H$66,(ROW()-1)/5-1,4)</f>
        <v>TANQUE COMB COMPL 8469366 P/GM</v>
      </c>
      <c r="H50" s="201">
        <f>INDEX('Planilla Nacional'!$C$15:$H$66,(ROW()-1)/5-1,5)</f>
        <v>8469366</v>
      </c>
      <c r="I50" s="201" t="str">
        <f>INDEX('Planilla Nacional'!$C$15:$H$66,(ROW()-1)/5-1,6)</f>
        <v>--</v>
      </c>
      <c r="J50" s="55"/>
      <c r="K50" s="62"/>
      <c r="L50" s="63"/>
      <c r="M50" s="18"/>
    </row>
    <row r="51" spans="2:13" ht="15.75" customHeight="1">
      <c r="B51" s="136" t="s">
        <v>37</v>
      </c>
      <c r="C51" s="205"/>
      <c r="D51" s="202"/>
      <c r="E51" s="202"/>
      <c r="F51" s="202"/>
      <c r="G51" s="202"/>
      <c r="H51" s="202"/>
      <c r="I51" s="202"/>
      <c r="J51" s="56"/>
      <c r="K51" s="64"/>
      <c r="L51" s="65"/>
      <c r="M51" s="45"/>
    </row>
    <row r="52" spans="2:13" ht="15.75" customHeight="1">
      <c r="B52" s="136" t="s">
        <v>38</v>
      </c>
      <c r="C52" s="205"/>
      <c r="D52" s="202"/>
      <c r="E52" s="202"/>
      <c r="F52" s="202"/>
      <c r="G52" s="202"/>
      <c r="H52" s="202"/>
      <c r="I52" s="202"/>
      <c r="J52" s="56"/>
      <c r="K52" s="64"/>
      <c r="L52" s="65"/>
      <c r="M52" s="45"/>
    </row>
    <row r="53" spans="2:13" ht="15.75" customHeight="1">
      <c r="B53" s="136" t="s">
        <v>39</v>
      </c>
      <c r="C53" s="205"/>
      <c r="D53" s="202"/>
      <c r="E53" s="202"/>
      <c r="F53" s="202"/>
      <c r="G53" s="202"/>
      <c r="H53" s="202"/>
      <c r="I53" s="202"/>
      <c r="J53" s="56"/>
      <c r="K53" s="43"/>
      <c r="L53" s="65"/>
      <c r="M53" s="45"/>
    </row>
    <row r="54" spans="2:13" ht="15.75" customHeight="1" thickBot="1">
      <c r="B54" s="137" t="s">
        <v>40</v>
      </c>
      <c r="C54" s="206"/>
      <c r="D54" s="203"/>
      <c r="E54" s="203"/>
      <c r="F54" s="203"/>
      <c r="G54" s="203"/>
      <c r="H54" s="203"/>
      <c r="I54" s="203"/>
      <c r="J54" s="57"/>
      <c r="K54" s="46"/>
      <c r="L54" s="58"/>
      <c r="M54" s="45"/>
    </row>
    <row r="55" spans="2:13" ht="15.75" customHeight="1">
      <c r="B55" s="135" t="s">
        <v>36</v>
      </c>
      <c r="C55" s="204">
        <v>9</v>
      </c>
      <c r="D55" s="201">
        <f>INDEX('Planilla Nacional'!$C$15:$H$66,(ROW()-1)/5-1,1)</f>
        <v>10</v>
      </c>
      <c r="E55" s="201" t="str">
        <f>INDEX('Planilla Nacional'!$C$15:$H$66,(ROW()-1)/5-1,2)</f>
        <v>C/U</v>
      </c>
      <c r="F55" s="201">
        <f>INDEX('Planilla Nacional'!$C$15:$H$66,(ROW()-1)/5-1,3)</f>
        <v>1000001664</v>
      </c>
      <c r="G55" s="201" t="str">
        <f>INDEX('Planilla Nacional'!$C$15:$H$66,(ROW()-1)/5-1,4)</f>
        <v>VAST P/VALV MEDID COMB 8161169 ,PLANO:</v>
      </c>
      <c r="H55" s="201">
        <f>INDEX('Planilla Nacional'!$C$15:$H$66,(ROW()-1)/5-1,5)</f>
        <v>8161169</v>
      </c>
      <c r="I55" s="201" t="str">
        <f>INDEX('Planilla Nacional'!$C$15:$H$66,(ROW()-1)/5-1,6)</f>
        <v>0-08-3-7170</v>
      </c>
      <c r="J55" s="55"/>
      <c r="K55" s="62"/>
      <c r="L55" s="63"/>
      <c r="M55" s="18"/>
    </row>
    <row r="56" spans="2:13" ht="15.75" customHeight="1">
      <c r="B56" s="136" t="s">
        <v>37</v>
      </c>
      <c r="C56" s="205"/>
      <c r="D56" s="202"/>
      <c r="E56" s="202"/>
      <c r="F56" s="202"/>
      <c r="G56" s="202"/>
      <c r="H56" s="202"/>
      <c r="I56" s="202"/>
      <c r="J56" s="56"/>
      <c r="K56" s="64"/>
      <c r="L56" s="65"/>
      <c r="M56" s="45"/>
    </row>
    <row r="57" spans="2:13" ht="15.75" customHeight="1">
      <c r="B57" s="136" t="s">
        <v>38</v>
      </c>
      <c r="C57" s="205"/>
      <c r="D57" s="202"/>
      <c r="E57" s="202"/>
      <c r="F57" s="202"/>
      <c r="G57" s="202"/>
      <c r="H57" s="202"/>
      <c r="I57" s="202"/>
      <c r="J57" s="56"/>
      <c r="K57" s="64"/>
      <c r="L57" s="65"/>
      <c r="M57" s="45"/>
    </row>
    <row r="58" spans="2:13" ht="15.75" customHeight="1">
      <c r="B58" s="136" t="s">
        <v>39</v>
      </c>
      <c r="C58" s="205"/>
      <c r="D58" s="202"/>
      <c r="E58" s="202"/>
      <c r="F58" s="202"/>
      <c r="G58" s="202"/>
      <c r="H58" s="202"/>
      <c r="I58" s="202"/>
      <c r="J58" s="56"/>
      <c r="K58" s="43"/>
      <c r="L58" s="65"/>
      <c r="M58" s="45"/>
    </row>
    <row r="59" spans="2:13" ht="15.75" customHeight="1" thickBot="1">
      <c r="B59" s="137" t="s">
        <v>40</v>
      </c>
      <c r="C59" s="206"/>
      <c r="D59" s="203"/>
      <c r="E59" s="203"/>
      <c r="F59" s="203"/>
      <c r="G59" s="203"/>
      <c r="H59" s="203"/>
      <c r="I59" s="203"/>
      <c r="J59" s="57"/>
      <c r="K59" s="46"/>
      <c r="L59" s="58"/>
      <c r="M59" s="45"/>
    </row>
    <row r="60" spans="2:13" ht="15.75" customHeight="1">
      <c r="B60" s="135" t="s">
        <v>36</v>
      </c>
      <c r="C60" s="204">
        <v>10</v>
      </c>
      <c r="D60" s="201">
        <f>INDEX('Planilla Nacional'!$C$15:$H$66,(ROW()-1)/5-1,1)</f>
        <v>14</v>
      </c>
      <c r="E60" s="201" t="str">
        <f>INDEX('Planilla Nacional'!$C$15:$H$66,(ROW()-1)/5-1,2)</f>
        <v>C/U</v>
      </c>
      <c r="F60" s="201">
        <f>INDEX('Planilla Nacional'!$C$15:$H$66,(ROW()-1)/5-1,3)</f>
        <v>1000001668</v>
      </c>
      <c r="G60" s="201" t="str">
        <f>INDEX('Planilla Nacional'!$C$15:$H$66,(ROW()-1)/5-1,4)</f>
        <v>TUBO VIDRIO NIVEL P/TANQUE COMB 8245707</v>
      </c>
      <c r="H60" s="201">
        <f>INDEX('Planilla Nacional'!$C$15:$H$66,(ROW()-1)/5-1,5)</f>
        <v>8245707</v>
      </c>
      <c r="I60" s="201" t="str">
        <f>INDEX('Planilla Nacional'!$C$15:$H$66,(ROW()-1)/5-1,6)</f>
        <v>--</v>
      </c>
      <c r="J60" s="55"/>
      <c r="K60" s="62"/>
      <c r="L60" s="63"/>
      <c r="M60" s="18"/>
    </row>
    <row r="61" spans="2:13" ht="15.75" customHeight="1">
      <c r="B61" s="136" t="s">
        <v>37</v>
      </c>
      <c r="C61" s="205"/>
      <c r="D61" s="202"/>
      <c r="E61" s="202"/>
      <c r="F61" s="202"/>
      <c r="G61" s="202"/>
      <c r="H61" s="202"/>
      <c r="I61" s="202"/>
      <c r="J61" s="56"/>
      <c r="K61" s="64"/>
      <c r="L61" s="65"/>
      <c r="M61" s="45"/>
    </row>
    <row r="62" spans="2:13" ht="15.75" customHeight="1">
      <c r="B62" s="136" t="s">
        <v>38</v>
      </c>
      <c r="C62" s="205"/>
      <c r="D62" s="202"/>
      <c r="E62" s="202"/>
      <c r="F62" s="202"/>
      <c r="G62" s="202"/>
      <c r="H62" s="202"/>
      <c r="I62" s="202"/>
      <c r="J62" s="56"/>
      <c r="K62" s="64"/>
      <c r="L62" s="65"/>
      <c r="M62" s="45"/>
    </row>
    <row r="63" spans="2:13" ht="15.75" customHeight="1">
      <c r="B63" s="136" t="s">
        <v>39</v>
      </c>
      <c r="C63" s="205"/>
      <c r="D63" s="202"/>
      <c r="E63" s="202"/>
      <c r="F63" s="202"/>
      <c r="G63" s="202"/>
      <c r="H63" s="202"/>
      <c r="I63" s="202"/>
      <c r="J63" s="56"/>
      <c r="K63" s="43"/>
      <c r="L63" s="65"/>
      <c r="M63" s="45"/>
    </row>
    <row r="64" spans="2:13" ht="15.75" customHeight="1" thickBot="1">
      <c r="B64" s="137" t="s">
        <v>40</v>
      </c>
      <c r="C64" s="206"/>
      <c r="D64" s="203"/>
      <c r="E64" s="203"/>
      <c r="F64" s="203"/>
      <c r="G64" s="203"/>
      <c r="H64" s="203"/>
      <c r="I64" s="203"/>
      <c r="J64" s="57"/>
      <c r="K64" s="46"/>
      <c r="L64" s="58"/>
      <c r="M64" s="45"/>
    </row>
    <row r="65" spans="2:13" ht="15.75" customHeight="1">
      <c r="B65" s="135" t="s">
        <v>36</v>
      </c>
      <c r="C65" s="204">
        <v>11</v>
      </c>
      <c r="D65" s="201">
        <f>INDEX('Planilla Nacional'!$C$15:$H$66,(ROW()-1)/5-1,1)</f>
        <v>4</v>
      </c>
      <c r="E65" s="201" t="str">
        <f>INDEX('Planilla Nacional'!$C$15:$H$66,(ROW()-1)/5-1,2)</f>
        <v>C/U</v>
      </c>
      <c r="F65" s="201">
        <f>INDEX('Planilla Nacional'!$C$15:$H$66,(ROW()-1)/5-1,3)</f>
        <v>1000001673</v>
      </c>
      <c r="G65" s="201" t="str">
        <f>INDEX('Planilla Nacional'!$C$15:$H$66,(ROW()-1)/5-1,4)</f>
        <v>RESGUARDO P/TUBO NIVEL DER 8399676</v>
      </c>
      <c r="H65" s="201">
        <f>INDEX('Planilla Nacional'!$C$15:$H$66,(ROW()-1)/5-1,5)</f>
        <v>8399676</v>
      </c>
      <c r="I65" s="201" t="str">
        <f>INDEX('Planilla Nacional'!$C$15:$H$66,(ROW()-1)/5-1,6)</f>
        <v>--</v>
      </c>
      <c r="J65" s="55"/>
      <c r="K65" s="62"/>
      <c r="L65" s="63"/>
      <c r="M65" s="18"/>
    </row>
    <row r="66" spans="2:13" ht="15.75" customHeight="1">
      <c r="B66" s="136" t="s">
        <v>37</v>
      </c>
      <c r="C66" s="205"/>
      <c r="D66" s="202"/>
      <c r="E66" s="202"/>
      <c r="F66" s="202"/>
      <c r="G66" s="202"/>
      <c r="H66" s="202"/>
      <c r="I66" s="202"/>
      <c r="J66" s="56"/>
      <c r="K66" s="64"/>
      <c r="L66" s="65"/>
      <c r="M66" s="45"/>
    </row>
    <row r="67" spans="2:13" ht="15.75" customHeight="1">
      <c r="B67" s="136" t="s">
        <v>38</v>
      </c>
      <c r="C67" s="205"/>
      <c r="D67" s="202"/>
      <c r="E67" s="202"/>
      <c r="F67" s="202"/>
      <c r="G67" s="202"/>
      <c r="H67" s="202"/>
      <c r="I67" s="202"/>
      <c r="J67" s="56"/>
      <c r="K67" s="64"/>
      <c r="L67" s="65"/>
      <c r="M67" s="45"/>
    </row>
    <row r="68" spans="2:13" ht="15.75" customHeight="1">
      <c r="B68" s="136" t="s">
        <v>39</v>
      </c>
      <c r="C68" s="205"/>
      <c r="D68" s="202"/>
      <c r="E68" s="202"/>
      <c r="F68" s="202"/>
      <c r="G68" s="202"/>
      <c r="H68" s="202"/>
      <c r="I68" s="202"/>
      <c r="J68" s="56"/>
      <c r="K68" s="43"/>
      <c r="L68" s="65"/>
      <c r="M68" s="45"/>
    </row>
    <row r="69" spans="2:13" ht="15.75" customHeight="1" thickBot="1">
      <c r="B69" s="137" t="s">
        <v>40</v>
      </c>
      <c r="C69" s="206"/>
      <c r="D69" s="203"/>
      <c r="E69" s="203"/>
      <c r="F69" s="203"/>
      <c r="G69" s="203"/>
      <c r="H69" s="203"/>
      <c r="I69" s="203"/>
      <c r="J69" s="57"/>
      <c r="K69" s="46"/>
      <c r="L69" s="58"/>
      <c r="M69" s="45"/>
    </row>
    <row r="70" spans="2:13" ht="15.75" customHeight="1">
      <c r="B70" s="135" t="s">
        <v>36</v>
      </c>
      <c r="C70" s="204">
        <v>12</v>
      </c>
      <c r="D70" s="201">
        <f>INDEX('Planilla Nacional'!$C$15:$H$66,(ROW()-1)/5-1,1)</f>
        <v>6</v>
      </c>
      <c r="E70" s="201" t="str">
        <f>INDEX('Planilla Nacional'!$C$15:$H$66,(ROW()-1)/5-1,2)</f>
        <v>C/U</v>
      </c>
      <c r="F70" s="201">
        <f>INDEX('Planilla Nacional'!$C$15:$H$66,(ROW()-1)/5-1,3)</f>
        <v>1000001746</v>
      </c>
      <c r="G70" s="201" t="str">
        <f>INDEX('Planilla Nacional'!$C$15:$H$66,(ROW()-1)/5-1,4)</f>
        <v>ENGRAN P/LADO TRANS IMPULSOR 8084510 P/L</v>
      </c>
      <c r="H70" s="201">
        <f>INDEX('Planilla Nacional'!$C$15:$H$66,(ROW()-1)/5-1,5)</f>
        <v>8084510</v>
      </c>
      <c r="I70" s="201" t="str">
        <f>INDEX('Planilla Nacional'!$C$15:$H$66,(ROW()-1)/5-1,6)</f>
        <v>--</v>
      </c>
      <c r="J70" s="55"/>
      <c r="K70" s="62"/>
      <c r="L70" s="63"/>
      <c r="M70" s="18"/>
    </row>
    <row r="71" spans="2:13" ht="15.75" customHeight="1">
      <c r="B71" s="136" t="s">
        <v>37</v>
      </c>
      <c r="C71" s="205"/>
      <c r="D71" s="202"/>
      <c r="E71" s="202"/>
      <c r="F71" s="202"/>
      <c r="G71" s="202"/>
      <c r="H71" s="202"/>
      <c r="I71" s="202"/>
      <c r="J71" s="56"/>
      <c r="K71" s="64"/>
      <c r="L71" s="65"/>
      <c r="M71" s="45"/>
    </row>
    <row r="72" spans="2:13" ht="15.75" customHeight="1">
      <c r="B72" s="136" t="s">
        <v>38</v>
      </c>
      <c r="C72" s="205"/>
      <c r="D72" s="202"/>
      <c r="E72" s="202"/>
      <c r="F72" s="202"/>
      <c r="G72" s="202"/>
      <c r="H72" s="202"/>
      <c r="I72" s="202"/>
      <c r="J72" s="56"/>
      <c r="K72" s="64"/>
      <c r="L72" s="65"/>
      <c r="M72" s="45"/>
    </row>
    <row r="73" spans="2:13" ht="15.75" customHeight="1">
      <c r="B73" s="136" t="s">
        <v>39</v>
      </c>
      <c r="C73" s="205"/>
      <c r="D73" s="202"/>
      <c r="E73" s="202"/>
      <c r="F73" s="202"/>
      <c r="G73" s="202"/>
      <c r="H73" s="202"/>
      <c r="I73" s="202"/>
      <c r="J73" s="56"/>
      <c r="K73" s="43"/>
      <c r="L73" s="65"/>
      <c r="M73" s="45"/>
    </row>
    <row r="74" spans="2:13" ht="15.75" customHeight="1" thickBot="1">
      <c r="B74" s="137" t="s">
        <v>40</v>
      </c>
      <c r="C74" s="206"/>
      <c r="D74" s="203"/>
      <c r="E74" s="203"/>
      <c r="F74" s="203"/>
      <c r="G74" s="203"/>
      <c r="H74" s="203"/>
      <c r="I74" s="203"/>
      <c r="J74" s="57"/>
      <c r="K74" s="46"/>
      <c r="L74" s="58"/>
      <c r="M74" s="45"/>
    </row>
    <row r="75" spans="2:13" ht="15.75" customHeight="1">
      <c r="B75" s="135" t="s">
        <v>36</v>
      </c>
      <c r="C75" s="204">
        <v>13</v>
      </c>
      <c r="D75" s="201">
        <f>INDEX('Planilla Nacional'!$C$15:$H$66,(ROW()-1)/5-1,1)</f>
        <v>6</v>
      </c>
      <c r="E75" s="201" t="str">
        <f>INDEX('Planilla Nacional'!$C$15:$H$66,(ROW()-1)/5-1,2)</f>
        <v>C/U</v>
      </c>
      <c r="F75" s="201">
        <f>INDEX('Planilla Nacional'!$C$15:$H$66,(ROW()-1)/5-1,3)</f>
        <v>1000001750</v>
      </c>
      <c r="G75" s="201" t="str">
        <f>INDEX('Planilla Nacional'!$C$15:$H$66,(ROW()-1)/5-1,4)</f>
        <v>ENGRAN P/LADO TAPA IMPULSADO 8029492 P/L</v>
      </c>
      <c r="H75" s="201">
        <f>INDEX('Planilla Nacional'!$C$15:$H$66,(ROW()-1)/5-1,5)</f>
        <v>8029492</v>
      </c>
      <c r="I75" s="201" t="str">
        <f>INDEX('Planilla Nacional'!$C$15:$H$66,(ROW()-1)/5-1,6)</f>
        <v>--</v>
      </c>
      <c r="J75" s="55"/>
      <c r="K75" s="62"/>
      <c r="L75" s="63"/>
      <c r="M75" s="18"/>
    </row>
    <row r="76" spans="2:13" ht="15.75" customHeight="1">
      <c r="B76" s="136" t="s">
        <v>37</v>
      </c>
      <c r="C76" s="205"/>
      <c r="D76" s="202"/>
      <c r="E76" s="202"/>
      <c r="F76" s="202"/>
      <c r="G76" s="202"/>
      <c r="H76" s="202"/>
      <c r="I76" s="202"/>
      <c r="J76" s="56"/>
      <c r="K76" s="64"/>
      <c r="L76" s="65"/>
      <c r="M76" s="45"/>
    </row>
    <row r="77" spans="2:13" ht="15.75" customHeight="1">
      <c r="B77" s="136" t="s">
        <v>38</v>
      </c>
      <c r="C77" s="205"/>
      <c r="D77" s="202"/>
      <c r="E77" s="202"/>
      <c r="F77" s="202"/>
      <c r="G77" s="202"/>
      <c r="H77" s="202"/>
      <c r="I77" s="202"/>
      <c r="J77" s="56"/>
      <c r="K77" s="64"/>
      <c r="L77" s="65"/>
      <c r="M77" s="45"/>
    </row>
    <row r="78" spans="2:13" ht="15.75" customHeight="1">
      <c r="B78" s="136" t="s">
        <v>39</v>
      </c>
      <c r="C78" s="205"/>
      <c r="D78" s="202"/>
      <c r="E78" s="202"/>
      <c r="F78" s="202"/>
      <c r="G78" s="202"/>
      <c r="H78" s="202"/>
      <c r="I78" s="202"/>
      <c r="J78" s="56"/>
      <c r="K78" s="43"/>
      <c r="L78" s="65"/>
      <c r="M78" s="45"/>
    </row>
    <row r="79" spans="2:13" ht="15.75" customHeight="1" thickBot="1">
      <c r="B79" s="137" t="s">
        <v>40</v>
      </c>
      <c r="C79" s="206"/>
      <c r="D79" s="203"/>
      <c r="E79" s="203"/>
      <c r="F79" s="203"/>
      <c r="G79" s="203"/>
      <c r="H79" s="203"/>
      <c r="I79" s="203"/>
      <c r="J79" s="57"/>
      <c r="K79" s="46"/>
      <c r="L79" s="58"/>
      <c r="M79" s="45"/>
    </row>
    <row r="80" spans="2:13" ht="15.75" customHeight="1">
      <c r="B80" s="135" t="s">
        <v>36</v>
      </c>
      <c r="C80" s="204">
        <v>14</v>
      </c>
      <c r="D80" s="201">
        <f>INDEX('Planilla Nacional'!$C$15:$H$66,(ROW()-1)/5-1,1)</f>
        <v>6</v>
      </c>
      <c r="E80" s="201" t="str">
        <f>INDEX('Planilla Nacional'!$C$15:$H$66,(ROW()-1)/5-1,2)</f>
        <v>C/U</v>
      </c>
      <c r="F80" s="201">
        <f>INDEX('Planilla Nacional'!$C$15:$H$66,(ROW()-1)/5-1,3)</f>
        <v>1000001753</v>
      </c>
      <c r="G80" s="201" t="str">
        <f>INDEX('Planilla Nacional'!$C$15:$H$66,(ROW()-1)/5-1,4)</f>
        <v>ENGRAN P/LADO TAPA IMPULSOR 8029533 P/LO</v>
      </c>
      <c r="H80" s="201">
        <f>INDEX('Planilla Nacional'!$C$15:$H$66,(ROW()-1)/5-1,5)</f>
        <v>8029533</v>
      </c>
      <c r="I80" s="201" t="str">
        <f>INDEX('Planilla Nacional'!$C$15:$H$66,(ROW()-1)/5-1,6)</f>
        <v>--</v>
      </c>
      <c r="J80" s="55"/>
      <c r="K80" s="62"/>
      <c r="L80" s="63"/>
      <c r="M80" s="18"/>
    </row>
    <row r="81" spans="2:13" ht="15.75" customHeight="1">
      <c r="B81" s="136" t="s">
        <v>37</v>
      </c>
      <c r="C81" s="205"/>
      <c r="D81" s="202"/>
      <c r="E81" s="202"/>
      <c r="F81" s="202"/>
      <c r="G81" s="202"/>
      <c r="H81" s="202"/>
      <c r="I81" s="202"/>
      <c r="J81" s="56"/>
      <c r="K81" s="64"/>
      <c r="L81" s="65"/>
      <c r="M81" s="45"/>
    </row>
    <row r="82" spans="2:13" ht="15.75" customHeight="1">
      <c r="B82" s="136" t="s">
        <v>38</v>
      </c>
      <c r="C82" s="205"/>
      <c r="D82" s="202"/>
      <c r="E82" s="202"/>
      <c r="F82" s="202"/>
      <c r="G82" s="202"/>
      <c r="H82" s="202"/>
      <c r="I82" s="202"/>
      <c r="J82" s="56"/>
      <c r="K82" s="64"/>
      <c r="L82" s="65"/>
      <c r="M82" s="45"/>
    </row>
    <row r="83" spans="2:13" ht="15.75" customHeight="1">
      <c r="B83" s="136" t="s">
        <v>39</v>
      </c>
      <c r="C83" s="205"/>
      <c r="D83" s="202"/>
      <c r="E83" s="202"/>
      <c r="F83" s="202"/>
      <c r="G83" s="202"/>
      <c r="H83" s="202"/>
      <c r="I83" s="202"/>
      <c r="J83" s="56"/>
      <c r="K83" s="43"/>
      <c r="L83" s="65"/>
      <c r="M83" s="45"/>
    </row>
    <row r="84" spans="2:13" ht="15.75" customHeight="1" thickBot="1">
      <c r="B84" s="137" t="s">
        <v>40</v>
      </c>
      <c r="C84" s="206"/>
      <c r="D84" s="203"/>
      <c r="E84" s="203"/>
      <c r="F84" s="203"/>
      <c r="G84" s="203"/>
      <c r="H84" s="203"/>
      <c r="I84" s="203"/>
      <c r="J84" s="57"/>
      <c r="K84" s="46"/>
      <c r="L84" s="58"/>
      <c r="M84" s="45"/>
    </row>
    <row r="85" spans="2:13" ht="15.75" customHeight="1">
      <c r="B85" s="135" t="s">
        <v>36</v>
      </c>
      <c r="C85" s="204">
        <v>15</v>
      </c>
      <c r="D85" s="201">
        <f>INDEX('Planilla Nacional'!$C$15:$H$66,(ROW()-1)/5-1,1)</f>
        <v>9</v>
      </c>
      <c r="E85" s="201" t="str">
        <f>INDEX('Planilla Nacional'!$C$15:$H$66,(ROW()-1)/5-1,2)</f>
        <v>C/U</v>
      </c>
      <c r="F85" s="201">
        <f>INDEX('Planilla Nacional'!$C$15:$H$66,(ROW()-1)/5-1,3)</f>
        <v>1000001771</v>
      </c>
      <c r="G85" s="201" t="str">
        <f>INDEX('Planilla Nacional'!$C$15:$H$66,(ROW()-1)/5-1,4)</f>
        <v>ENGRAN IMPULSADO 08320057 P/LOCOMOTORA G</v>
      </c>
      <c r="H85" s="201">
        <f>INDEX('Planilla Nacional'!$C$15:$H$66,(ROW()-1)/5-1,5)</f>
        <v>8320057</v>
      </c>
      <c r="I85" s="201" t="str">
        <f>INDEX('Planilla Nacional'!$C$15:$H$66,(ROW()-1)/5-1,6)</f>
        <v>--</v>
      </c>
      <c r="J85" s="55"/>
      <c r="K85" s="62"/>
      <c r="L85" s="63"/>
      <c r="M85" s="18"/>
    </row>
    <row r="86" spans="2:13" ht="15.75" customHeight="1">
      <c r="B86" s="136" t="s">
        <v>37</v>
      </c>
      <c r="C86" s="205"/>
      <c r="D86" s="202"/>
      <c r="E86" s="202"/>
      <c r="F86" s="202"/>
      <c r="G86" s="202"/>
      <c r="H86" s="202"/>
      <c r="I86" s="202"/>
      <c r="J86" s="56"/>
      <c r="K86" s="64"/>
      <c r="L86" s="65"/>
      <c r="M86" s="45"/>
    </row>
    <row r="87" spans="2:13" ht="15.75" customHeight="1">
      <c r="B87" s="136" t="s">
        <v>38</v>
      </c>
      <c r="C87" s="205"/>
      <c r="D87" s="202"/>
      <c r="E87" s="202"/>
      <c r="F87" s="202"/>
      <c r="G87" s="202"/>
      <c r="H87" s="202"/>
      <c r="I87" s="202"/>
      <c r="J87" s="56"/>
      <c r="K87" s="64"/>
      <c r="L87" s="65"/>
      <c r="M87" s="45"/>
    </row>
    <row r="88" spans="2:13" ht="15.75" customHeight="1">
      <c r="B88" s="136" t="s">
        <v>39</v>
      </c>
      <c r="C88" s="205"/>
      <c r="D88" s="202"/>
      <c r="E88" s="202"/>
      <c r="F88" s="202"/>
      <c r="G88" s="202"/>
      <c r="H88" s="202"/>
      <c r="I88" s="202"/>
      <c r="J88" s="56"/>
      <c r="K88" s="43"/>
      <c r="L88" s="65"/>
      <c r="M88" s="45"/>
    </row>
    <row r="89" spans="2:13" ht="15.75" customHeight="1" thickBot="1">
      <c r="B89" s="137" t="s">
        <v>40</v>
      </c>
      <c r="C89" s="206"/>
      <c r="D89" s="203"/>
      <c r="E89" s="203"/>
      <c r="F89" s="203"/>
      <c r="G89" s="203"/>
      <c r="H89" s="203"/>
      <c r="I89" s="203"/>
      <c r="J89" s="57"/>
      <c r="K89" s="46"/>
      <c r="L89" s="58"/>
      <c r="M89" s="45"/>
    </row>
    <row r="90" spans="2:13" ht="15.75" customHeight="1">
      <c r="B90" s="135" t="s">
        <v>36</v>
      </c>
      <c r="C90" s="204">
        <v>16</v>
      </c>
      <c r="D90" s="201">
        <f>INDEX('Planilla Nacional'!$C$15:$H$66,(ROW()-1)/5-1,1)</f>
        <v>8</v>
      </c>
      <c r="E90" s="201" t="str">
        <f>INDEX('Planilla Nacional'!$C$15:$H$66,(ROW()-1)/5-1,2)</f>
        <v>C/U</v>
      </c>
      <c r="F90" s="201">
        <f>INDEX('Planilla Nacional'!$C$15:$H$66,(ROW()-1)/5-1,3)</f>
        <v>1000001773</v>
      </c>
      <c r="G90" s="201" t="str">
        <f>INDEX('Planilla Nacional'!$C$15:$H$66,(ROW()-1)/5-1,4)</f>
        <v>ENGRAN P/BBA ACEITE SATELITE POST 834191</v>
      </c>
      <c r="H90" s="201">
        <f>INDEX('Planilla Nacional'!$C$15:$H$66,(ROW()-1)/5-1,5)</f>
        <v>8341918</v>
      </c>
      <c r="I90" s="201" t="str">
        <f>INDEX('Planilla Nacional'!$C$15:$H$66,(ROW()-1)/5-1,6)</f>
        <v>--</v>
      </c>
      <c r="J90" s="55"/>
      <c r="K90" s="62"/>
      <c r="L90" s="63"/>
      <c r="M90" s="18"/>
    </row>
    <row r="91" spans="2:13" ht="15.75" customHeight="1">
      <c r="B91" s="136" t="s">
        <v>37</v>
      </c>
      <c r="C91" s="205"/>
      <c r="D91" s="202"/>
      <c r="E91" s="202"/>
      <c r="F91" s="202"/>
      <c r="G91" s="202"/>
      <c r="H91" s="202"/>
      <c r="I91" s="202"/>
      <c r="J91" s="56"/>
      <c r="K91" s="64"/>
      <c r="L91" s="65"/>
      <c r="M91" s="45"/>
    </row>
    <row r="92" spans="2:13" ht="15.75" customHeight="1">
      <c r="B92" s="136" t="s">
        <v>38</v>
      </c>
      <c r="C92" s="205"/>
      <c r="D92" s="202"/>
      <c r="E92" s="202"/>
      <c r="F92" s="202"/>
      <c r="G92" s="202"/>
      <c r="H92" s="202"/>
      <c r="I92" s="202"/>
      <c r="J92" s="56"/>
      <c r="K92" s="64"/>
      <c r="L92" s="65"/>
      <c r="M92" s="45"/>
    </row>
    <row r="93" spans="2:13" ht="15.75" customHeight="1">
      <c r="B93" s="136" t="s">
        <v>39</v>
      </c>
      <c r="C93" s="205"/>
      <c r="D93" s="202"/>
      <c r="E93" s="202"/>
      <c r="F93" s="202"/>
      <c r="G93" s="202"/>
      <c r="H93" s="202"/>
      <c r="I93" s="202"/>
      <c r="J93" s="56"/>
      <c r="K93" s="43"/>
      <c r="L93" s="65"/>
      <c r="M93" s="45"/>
    </row>
    <row r="94" spans="2:13" ht="15.75" customHeight="1" thickBot="1">
      <c r="B94" s="137" t="s">
        <v>40</v>
      </c>
      <c r="C94" s="206"/>
      <c r="D94" s="203"/>
      <c r="E94" s="203"/>
      <c r="F94" s="203"/>
      <c r="G94" s="203"/>
      <c r="H94" s="203"/>
      <c r="I94" s="203"/>
      <c r="J94" s="57"/>
      <c r="K94" s="46"/>
      <c r="L94" s="58"/>
      <c r="M94" s="45"/>
    </row>
    <row r="95" spans="2:13" ht="15.75" customHeight="1">
      <c r="B95" s="135" t="s">
        <v>36</v>
      </c>
      <c r="C95" s="204">
        <v>17</v>
      </c>
      <c r="D95" s="201">
        <f>INDEX('Planilla Nacional'!$C$15:$H$66,(ROW()-1)/5-1,1)</f>
        <v>9</v>
      </c>
      <c r="E95" s="201" t="str">
        <f>INDEX('Planilla Nacional'!$C$15:$H$66,(ROW()-1)/5-1,2)</f>
        <v>C/U</v>
      </c>
      <c r="F95" s="201">
        <f>INDEX('Planilla Nacional'!$C$15:$H$66,(ROW()-1)/5-1,3)</f>
        <v>1000001775</v>
      </c>
      <c r="G95" s="201" t="str">
        <f>INDEX('Planilla Nacional'!$C$15:$H$66,(ROW()-1)/5-1,4)</f>
        <v>ENGRAN IMPULSOR 08485963 P/LOCOMOTORA GM</v>
      </c>
      <c r="H95" s="201">
        <f>INDEX('Planilla Nacional'!$C$15:$H$66,(ROW()-1)/5-1,5)</f>
        <v>8485963</v>
      </c>
      <c r="I95" s="201" t="str">
        <f>INDEX('Planilla Nacional'!$C$15:$H$66,(ROW()-1)/5-1,6)</f>
        <v>--</v>
      </c>
      <c r="J95" s="55"/>
      <c r="K95" s="62"/>
      <c r="L95" s="63"/>
      <c r="M95" s="18"/>
    </row>
    <row r="96" spans="2:13" ht="15.75" customHeight="1">
      <c r="B96" s="136" t="s">
        <v>37</v>
      </c>
      <c r="C96" s="205"/>
      <c r="D96" s="202"/>
      <c r="E96" s="202"/>
      <c r="F96" s="202"/>
      <c r="G96" s="202"/>
      <c r="H96" s="202"/>
      <c r="I96" s="202"/>
      <c r="J96" s="56"/>
      <c r="K96" s="64"/>
      <c r="L96" s="65"/>
      <c r="M96" s="45"/>
    </row>
    <row r="97" spans="2:13" ht="15.75" customHeight="1">
      <c r="B97" s="136" t="s">
        <v>38</v>
      </c>
      <c r="C97" s="205"/>
      <c r="D97" s="202"/>
      <c r="E97" s="202"/>
      <c r="F97" s="202"/>
      <c r="G97" s="202"/>
      <c r="H97" s="202"/>
      <c r="I97" s="202"/>
      <c r="J97" s="56"/>
      <c r="K97" s="64"/>
      <c r="L97" s="65"/>
      <c r="M97" s="45"/>
    </row>
    <row r="98" spans="2:13" ht="15.75" customHeight="1">
      <c r="B98" s="136" t="s">
        <v>39</v>
      </c>
      <c r="C98" s="205"/>
      <c r="D98" s="202"/>
      <c r="E98" s="202"/>
      <c r="F98" s="202"/>
      <c r="G98" s="202"/>
      <c r="H98" s="202"/>
      <c r="I98" s="202"/>
      <c r="J98" s="56"/>
      <c r="K98" s="43"/>
      <c r="L98" s="65"/>
      <c r="M98" s="45"/>
    </row>
    <row r="99" spans="2:13" ht="15.75" customHeight="1" thickBot="1">
      <c r="B99" s="137" t="s">
        <v>40</v>
      </c>
      <c r="C99" s="206"/>
      <c r="D99" s="203"/>
      <c r="E99" s="203"/>
      <c r="F99" s="203"/>
      <c r="G99" s="203"/>
      <c r="H99" s="203"/>
      <c r="I99" s="203"/>
      <c r="J99" s="57"/>
      <c r="K99" s="46"/>
      <c r="L99" s="58"/>
      <c r="M99" s="45"/>
    </row>
    <row r="100" spans="2:13" ht="15.75" customHeight="1">
      <c r="B100" s="135" t="s">
        <v>36</v>
      </c>
      <c r="C100" s="204">
        <v>18</v>
      </c>
      <c r="D100" s="201">
        <f>INDEX('Planilla Nacional'!$C$15:$H$66,(ROW()-1)/5-1,1)</f>
        <v>8</v>
      </c>
      <c r="E100" s="201" t="str">
        <f>INDEX('Planilla Nacional'!$C$15:$H$66,(ROW()-1)/5-1,2)</f>
        <v>C/U</v>
      </c>
      <c r="F100" s="201">
        <f>INDEX('Planilla Nacional'!$C$15:$H$66,(ROW()-1)/5-1,3)</f>
        <v>1000001776</v>
      </c>
      <c r="G100" s="201" t="str">
        <f>INDEX('Planilla Nacional'!$C$15:$H$66,(ROW()-1)/5-1,4)</f>
        <v>ENGRAN P/BBA ACEITE IMPULSOR POST 802952</v>
      </c>
      <c r="H100" s="201">
        <f>INDEX('Planilla Nacional'!$C$15:$H$66,(ROW()-1)/5-1,5)</f>
        <v>8029529</v>
      </c>
      <c r="I100" s="201" t="str">
        <f>INDEX('Planilla Nacional'!$C$15:$H$66,(ROW()-1)/5-1,6)</f>
        <v>--</v>
      </c>
      <c r="J100" s="55"/>
      <c r="K100" s="62"/>
      <c r="L100" s="63"/>
      <c r="M100" s="18"/>
    </row>
    <row r="101" spans="2:13" ht="15.75" customHeight="1">
      <c r="B101" s="136" t="s">
        <v>37</v>
      </c>
      <c r="C101" s="205"/>
      <c r="D101" s="202"/>
      <c r="E101" s="202"/>
      <c r="F101" s="202"/>
      <c r="G101" s="202"/>
      <c r="H101" s="202"/>
      <c r="I101" s="202"/>
      <c r="J101" s="56"/>
      <c r="K101" s="64"/>
      <c r="L101" s="65"/>
      <c r="M101" s="45"/>
    </row>
    <row r="102" spans="2:13" ht="15.75" customHeight="1">
      <c r="B102" s="136" t="s">
        <v>38</v>
      </c>
      <c r="C102" s="205"/>
      <c r="D102" s="202"/>
      <c r="E102" s="202"/>
      <c r="F102" s="202"/>
      <c r="G102" s="202"/>
      <c r="H102" s="202"/>
      <c r="I102" s="202"/>
      <c r="J102" s="56"/>
      <c r="K102" s="64"/>
      <c r="L102" s="65"/>
      <c r="M102" s="45"/>
    </row>
    <row r="103" spans="2:13" ht="15.75" customHeight="1">
      <c r="B103" s="136" t="s">
        <v>39</v>
      </c>
      <c r="C103" s="205"/>
      <c r="D103" s="202"/>
      <c r="E103" s="202"/>
      <c r="F103" s="202"/>
      <c r="G103" s="202"/>
      <c r="H103" s="202"/>
      <c r="I103" s="202"/>
      <c r="J103" s="56"/>
      <c r="K103" s="43"/>
      <c r="L103" s="65"/>
      <c r="M103" s="45"/>
    </row>
    <row r="104" spans="2:13" ht="15.75" customHeight="1" thickBot="1">
      <c r="B104" s="137" t="s">
        <v>40</v>
      </c>
      <c r="C104" s="206"/>
      <c r="D104" s="203"/>
      <c r="E104" s="203"/>
      <c r="F104" s="203"/>
      <c r="G104" s="203"/>
      <c r="H104" s="203"/>
      <c r="I104" s="203"/>
      <c r="J104" s="57"/>
      <c r="K104" s="46"/>
      <c r="L104" s="58"/>
      <c r="M104" s="45"/>
    </row>
    <row r="105" spans="2:13" ht="15.75" customHeight="1">
      <c r="B105" s="135" t="s">
        <v>36</v>
      </c>
      <c r="C105" s="204">
        <v>19</v>
      </c>
      <c r="D105" s="201">
        <f>INDEX('Planilla Nacional'!$C$15:$H$66,(ROW()-1)/5-1,1)</f>
        <v>8</v>
      </c>
      <c r="E105" s="201" t="str">
        <f>INDEX('Planilla Nacional'!$C$15:$H$66,(ROW()-1)/5-1,2)</f>
        <v>C/U</v>
      </c>
      <c r="F105" s="201">
        <f>INDEX('Planilla Nacional'!$C$15:$H$66,(ROW()-1)/5-1,3)</f>
        <v>1000001778</v>
      </c>
      <c r="G105" s="201" t="str">
        <f>INDEX('Planilla Nacional'!$C$15:$H$66,(ROW()-1)/5-1,4)</f>
        <v>ENGRAN P/BBA ACEITE IMPULSOR FRONT 80295</v>
      </c>
      <c r="H105" s="201">
        <f>INDEX('Planilla Nacional'!$C$15:$H$66,(ROW()-1)/5-1,5)</f>
        <v>8029547</v>
      </c>
      <c r="I105" s="201" t="str">
        <f>INDEX('Planilla Nacional'!$C$15:$H$66,(ROW()-1)/5-1,6)</f>
        <v>--</v>
      </c>
      <c r="J105" s="55"/>
      <c r="K105" s="62"/>
      <c r="L105" s="63"/>
      <c r="M105" s="18"/>
    </row>
    <row r="106" spans="2:13" ht="15.75" customHeight="1">
      <c r="B106" s="136" t="s">
        <v>37</v>
      </c>
      <c r="C106" s="205"/>
      <c r="D106" s="202"/>
      <c r="E106" s="202"/>
      <c r="F106" s="202"/>
      <c r="G106" s="202"/>
      <c r="H106" s="202"/>
      <c r="I106" s="202"/>
      <c r="J106" s="56"/>
      <c r="K106" s="64"/>
      <c r="L106" s="65"/>
      <c r="M106" s="45"/>
    </row>
    <row r="107" spans="2:13" ht="15.75" customHeight="1">
      <c r="B107" s="136" t="s">
        <v>38</v>
      </c>
      <c r="C107" s="205"/>
      <c r="D107" s="202"/>
      <c r="E107" s="202"/>
      <c r="F107" s="202"/>
      <c r="G107" s="202"/>
      <c r="H107" s="202"/>
      <c r="I107" s="202"/>
      <c r="J107" s="56"/>
      <c r="K107" s="64"/>
      <c r="L107" s="65"/>
      <c r="M107" s="45"/>
    </row>
    <row r="108" spans="2:13" ht="15.75" customHeight="1">
      <c r="B108" s="136" t="s">
        <v>39</v>
      </c>
      <c r="C108" s="205"/>
      <c r="D108" s="202"/>
      <c r="E108" s="202"/>
      <c r="F108" s="202"/>
      <c r="G108" s="202"/>
      <c r="H108" s="202"/>
      <c r="I108" s="202"/>
      <c r="J108" s="56"/>
      <c r="K108" s="43"/>
      <c r="L108" s="65"/>
      <c r="M108" s="45"/>
    </row>
    <row r="109" spans="2:13" ht="15.75" customHeight="1" thickBot="1">
      <c r="B109" s="137" t="s">
        <v>40</v>
      </c>
      <c r="C109" s="206"/>
      <c r="D109" s="203"/>
      <c r="E109" s="203"/>
      <c r="F109" s="203"/>
      <c r="G109" s="203"/>
      <c r="H109" s="203"/>
      <c r="I109" s="203"/>
      <c r="J109" s="57"/>
      <c r="K109" s="46"/>
      <c r="L109" s="58"/>
      <c r="M109" s="45"/>
    </row>
    <row r="110" spans="2:13" ht="15.75" customHeight="1">
      <c r="B110" s="135" t="s">
        <v>36</v>
      </c>
      <c r="C110" s="204">
        <v>20</v>
      </c>
      <c r="D110" s="201">
        <f>INDEX('Planilla Nacional'!$C$15:$H$66,(ROW()-1)/5-1,1)</f>
        <v>5</v>
      </c>
      <c r="E110" s="201" t="str">
        <f>INDEX('Planilla Nacional'!$C$15:$H$66,(ROW()-1)/5-1,2)</f>
        <v>C/U</v>
      </c>
      <c r="F110" s="201">
        <f>INDEX('Planilla Nacional'!$C$15:$H$66,(ROW()-1)/5-1,3)</f>
        <v>1000001830</v>
      </c>
      <c r="G110" s="201" t="str">
        <f>INDEX('Planilla Nacional'!$C$15:$H$66,(ROW()-1)/5-1,4)</f>
        <v>CAÑO P/SUMIN ACEITE VENT MANO DER 822455</v>
      </c>
      <c r="H110" s="201">
        <f>INDEX('Planilla Nacional'!$C$15:$H$66,(ROW()-1)/5-1,5)</f>
        <v>8224551</v>
      </c>
      <c r="I110" s="201" t="str">
        <f>INDEX('Planilla Nacional'!$C$15:$H$66,(ROW()-1)/5-1,6)</f>
        <v>--</v>
      </c>
      <c r="J110" s="55"/>
      <c r="K110" s="62"/>
      <c r="L110" s="63"/>
      <c r="M110" s="18"/>
    </row>
    <row r="111" spans="2:13" ht="15.75" customHeight="1">
      <c r="B111" s="136" t="s">
        <v>37</v>
      </c>
      <c r="C111" s="205"/>
      <c r="D111" s="202"/>
      <c r="E111" s="202"/>
      <c r="F111" s="202"/>
      <c r="G111" s="202"/>
      <c r="H111" s="202"/>
      <c r="I111" s="202"/>
      <c r="J111" s="56"/>
      <c r="K111" s="64"/>
      <c r="L111" s="65"/>
      <c r="M111" s="45"/>
    </row>
    <row r="112" spans="2:13" ht="15.75" customHeight="1">
      <c r="B112" s="136" t="s">
        <v>38</v>
      </c>
      <c r="C112" s="205"/>
      <c r="D112" s="202"/>
      <c r="E112" s="202"/>
      <c r="F112" s="202"/>
      <c r="G112" s="202"/>
      <c r="H112" s="202"/>
      <c r="I112" s="202"/>
      <c r="J112" s="56"/>
      <c r="K112" s="64"/>
      <c r="L112" s="65"/>
      <c r="M112" s="45"/>
    </row>
    <row r="113" spans="2:13" ht="15.75" customHeight="1">
      <c r="B113" s="136" t="s">
        <v>39</v>
      </c>
      <c r="C113" s="205"/>
      <c r="D113" s="202"/>
      <c r="E113" s="202"/>
      <c r="F113" s="202"/>
      <c r="G113" s="202"/>
      <c r="H113" s="202"/>
      <c r="I113" s="202"/>
      <c r="J113" s="56"/>
      <c r="K113" s="43"/>
      <c r="L113" s="65"/>
      <c r="M113" s="45"/>
    </row>
    <row r="114" spans="2:13" ht="15.75" customHeight="1" thickBot="1">
      <c r="B114" s="137" t="s">
        <v>40</v>
      </c>
      <c r="C114" s="206"/>
      <c r="D114" s="203"/>
      <c r="E114" s="203"/>
      <c r="F114" s="203"/>
      <c r="G114" s="203"/>
      <c r="H114" s="203"/>
      <c r="I114" s="203"/>
      <c r="J114" s="57"/>
      <c r="K114" s="46"/>
      <c r="L114" s="58"/>
      <c r="M114" s="45"/>
    </row>
    <row r="115" spans="2:13" ht="15.75" customHeight="1">
      <c r="B115" s="135" t="s">
        <v>36</v>
      </c>
      <c r="C115" s="204">
        <v>21</v>
      </c>
      <c r="D115" s="201">
        <f>INDEX('Planilla Nacional'!$C$15:$H$66,(ROW()-1)/5-1,1)</f>
        <v>3</v>
      </c>
      <c r="E115" s="201" t="str">
        <f>INDEX('Planilla Nacional'!$C$15:$H$66,(ROW()-1)/5-1,2)</f>
        <v>C/U</v>
      </c>
      <c r="F115" s="201">
        <f>INDEX('Planilla Nacional'!$C$15:$H$66,(ROW()-1)/5-1,3)</f>
        <v>1000001833</v>
      </c>
      <c r="G115" s="201" t="str">
        <f>INDEX('Planilla Nacional'!$C$15:$H$66,(ROW()-1)/5-1,4)</f>
        <v>CAÑO P/SOPLADOR ROOTS DRENAJ ACEITE</v>
      </c>
      <c r="H115" s="201">
        <f>INDEX('Planilla Nacional'!$C$15:$H$66,(ROW()-1)/5-1,5)</f>
        <v>8369724</v>
      </c>
      <c r="I115" s="201" t="str">
        <f>INDEX('Planilla Nacional'!$C$15:$H$66,(ROW()-1)/5-1,6)</f>
        <v>--</v>
      </c>
      <c r="J115" s="55"/>
      <c r="K115" s="62"/>
      <c r="L115" s="63"/>
      <c r="M115" s="18"/>
    </row>
    <row r="116" spans="2:13" ht="15.75" customHeight="1">
      <c r="B116" s="136" t="s">
        <v>37</v>
      </c>
      <c r="C116" s="205"/>
      <c r="D116" s="202"/>
      <c r="E116" s="202"/>
      <c r="F116" s="202"/>
      <c r="G116" s="202"/>
      <c r="H116" s="202"/>
      <c r="I116" s="202"/>
      <c r="J116" s="56"/>
      <c r="K116" s="64"/>
      <c r="L116" s="65"/>
      <c r="M116" s="45"/>
    </row>
    <row r="117" spans="2:13" ht="15.75" customHeight="1">
      <c r="B117" s="136" t="s">
        <v>38</v>
      </c>
      <c r="C117" s="205"/>
      <c r="D117" s="202"/>
      <c r="E117" s="202"/>
      <c r="F117" s="202"/>
      <c r="G117" s="202"/>
      <c r="H117" s="202"/>
      <c r="I117" s="202"/>
      <c r="J117" s="56"/>
      <c r="K117" s="64"/>
      <c r="L117" s="65"/>
      <c r="M117" s="45"/>
    </row>
    <row r="118" spans="2:13" ht="15.75" customHeight="1">
      <c r="B118" s="136" t="s">
        <v>39</v>
      </c>
      <c r="C118" s="205"/>
      <c r="D118" s="202"/>
      <c r="E118" s="202"/>
      <c r="F118" s="202"/>
      <c r="G118" s="202"/>
      <c r="H118" s="202"/>
      <c r="I118" s="202"/>
      <c r="J118" s="56"/>
      <c r="K118" s="43"/>
      <c r="L118" s="65"/>
      <c r="M118" s="45"/>
    </row>
    <row r="119" spans="2:13" ht="15.75" customHeight="1" thickBot="1">
      <c r="B119" s="137" t="s">
        <v>40</v>
      </c>
      <c r="C119" s="206"/>
      <c r="D119" s="203"/>
      <c r="E119" s="203"/>
      <c r="F119" s="203"/>
      <c r="G119" s="203"/>
      <c r="H119" s="203"/>
      <c r="I119" s="203"/>
      <c r="J119" s="57"/>
      <c r="K119" s="46"/>
      <c r="L119" s="58"/>
      <c r="M119" s="45"/>
    </row>
    <row r="120" spans="2:13" ht="15.75" customHeight="1">
      <c r="B120" s="135" t="s">
        <v>36</v>
      </c>
      <c r="C120" s="204">
        <v>22</v>
      </c>
      <c r="D120" s="201">
        <f>INDEX('Planilla Nacional'!$C$15:$H$66,(ROW()-1)/5-1,1)</f>
        <v>3</v>
      </c>
      <c r="E120" s="201" t="str">
        <f>INDEX('Planilla Nacional'!$C$15:$H$66,(ROW()-1)/5-1,2)</f>
        <v>C/U</v>
      </c>
      <c r="F120" s="201">
        <f>INDEX('Planilla Nacional'!$C$15:$H$66,(ROW()-1)/5-1,3)</f>
        <v>1000001835</v>
      </c>
      <c r="G120" s="201" t="str">
        <f>INDEX('Planilla Nacional'!$C$15:$H$66,(ROW()-1)/5-1,4)</f>
        <v>CAÑO DRENAJ P/SOPLADOR ROOTS 8369723</v>
      </c>
      <c r="H120" s="201">
        <f>INDEX('Planilla Nacional'!$C$15:$H$66,(ROW()-1)/5-1,5)</f>
        <v>8369723</v>
      </c>
      <c r="I120" s="201" t="str">
        <f>INDEX('Planilla Nacional'!$C$15:$H$66,(ROW()-1)/5-1,6)</f>
        <v>--</v>
      </c>
      <c r="J120" s="55"/>
      <c r="K120" s="62"/>
      <c r="L120" s="63"/>
      <c r="M120" s="18"/>
    </row>
    <row r="121" spans="2:13" ht="15.75" customHeight="1">
      <c r="B121" s="136" t="s">
        <v>37</v>
      </c>
      <c r="C121" s="205"/>
      <c r="D121" s="202"/>
      <c r="E121" s="202"/>
      <c r="F121" s="202"/>
      <c r="G121" s="202"/>
      <c r="H121" s="202"/>
      <c r="I121" s="202"/>
      <c r="J121" s="56"/>
      <c r="K121" s="64"/>
      <c r="L121" s="65"/>
      <c r="M121" s="45"/>
    </row>
    <row r="122" spans="2:13" ht="15.75" customHeight="1">
      <c r="B122" s="136" t="s">
        <v>38</v>
      </c>
      <c r="C122" s="205"/>
      <c r="D122" s="202"/>
      <c r="E122" s="202"/>
      <c r="F122" s="202"/>
      <c r="G122" s="202"/>
      <c r="H122" s="202"/>
      <c r="I122" s="202"/>
      <c r="J122" s="56"/>
      <c r="K122" s="64"/>
      <c r="L122" s="65"/>
      <c r="M122" s="45"/>
    </row>
    <row r="123" spans="2:13" ht="15.75" customHeight="1">
      <c r="B123" s="136" t="s">
        <v>39</v>
      </c>
      <c r="C123" s="205"/>
      <c r="D123" s="202"/>
      <c r="E123" s="202"/>
      <c r="F123" s="202"/>
      <c r="G123" s="202"/>
      <c r="H123" s="202"/>
      <c r="I123" s="202"/>
      <c r="J123" s="56"/>
      <c r="K123" s="43"/>
      <c r="L123" s="65"/>
      <c r="M123" s="45"/>
    </row>
    <row r="124" spans="2:13" ht="15.75" customHeight="1" thickBot="1">
      <c r="B124" s="137" t="s">
        <v>40</v>
      </c>
      <c r="C124" s="206"/>
      <c r="D124" s="203"/>
      <c r="E124" s="203"/>
      <c r="F124" s="203"/>
      <c r="G124" s="203"/>
      <c r="H124" s="203"/>
      <c r="I124" s="203"/>
      <c r="J124" s="57"/>
      <c r="K124" s="46"/>
      <c r="L124" s="58"/>
      <c r="M124" s="45"/>
    </row>
    <row r="125" spans="2:13" ht="15.75" customHeight="1">
      <c r="B125" s="135" t="s">
        <v>36</v>
      </c>
      <c r="C125" s="204">
        <v>23</v>
      </c>
      <c r="D125" s="201">
        <f>INDEX('Planilla Nacional'!$C$15:$H$66,(ROW()-1)/5-1,1)</f>
        <v>4</v>
      </c>
      <c r="E125" s="201" t="str">
        <f>INDEX('Planilla Nacional'!$C$15:$H$66,(ROW()-1)/5-1,2)</f>
        <v>C/U</v>
      </c>
      <c r="F125" s="201">
        <f>INDEX('Planilla Nacional'!$C$15:$H$66,(ROW()-1)/5-1,3)</f>
        <v>1000002075</v>
      </c>
      <c r="G125" s="201" t="str">
        <f>INDEX('Planilla Nacional'!$C$15:$H$66,(ROW()-1)/5-1,4)</f>
        <v>ACOP FLEX 8477156 P/LOCOMOTORA GM</v>
      </c>
      <c r="H125" s="201">
        <f>INDEX('Planilla Nacional'!$C$15:$H$66,(ROW()-1)/5-1,5)</f>
        <v>8477156</v>
      </c>
      <c r="I125" s="201" t="str">
        <f>INDEX('Planilla Nacional'!$C$15:$H$66,(ROW()-1)/5-1,6)</f>
        <v>--</v>
      </c>
      <c r="J125" s="55"/>
      <c r="K125" s="62"/>
      <c r="L125" s="63"/>
      <c r="M125" s="18"/>
    </row>
    <row r="126" spans="2:13" ht="15.75" customHeight="1">
      <c r="B126" s="136" t="s">
        <v>37</v>
      </c>
      <c r="C126" s="205"/>
      <c r="D126" s="202"/>
      <c r="E126" s="202"/>
      <c r="F126" s="202"/>
      <c r="G126" s="202"/>
      <c r="H126" s="202"/>
      <c r="I126" s="202"/>
      <c r="J126" s="56"/>
      <c r="K126" s="64"/>
      <c r="L126" s="65"/>
      <c r="M126" s="45"/>
    </row>
    <row r="127" spans="2:13" ht="15.75" customHeight="1">
      <c r="B127" s="136" t="s">
        <v>38</v>
      </c>
      <c r="C127" s="205"/>
      <c r="D127" s="202"/>
      <c r="E127" s="202"/>
      <c r="F127" s="202"/>
      <c r="G127" s="202"/>
      <c r="H127" s="202"/>
      <c r="I127" s="202"/>
      <c r="J127" s="56"/>
      <c r="K127" s="64"/>
      <c r="L127" s="65"/>
      <c r="M127" s="45"/>
    </row>
    <row r="128" spans="2:13" ht="15.75" customHeight="1">
      <c r="B128" s="136" t="s">
        <v>39</v>
      </c>
      <c r="C128" s="205"/>
      <c r="D128" s="202"/>
      <c r="E128" s="202"/>
      <c r="F128" s="202"/>
      <c r="G128" s="202"/>
      <c r="H128" s="202"/>
      <c r="I128" s="202"/>
      <c r="J128" s="56"/>
      <c r="K128" s="43"/>
      <c r="L128" s="65"/>
      <c r="M128" s="45"/>
    </row>
    <row r="129" spans="2:13" ht="15.75" customHeight="1" thickBot="1">
      <c r="B129" s="137" t="s">
        <v>40</v>
      </c>
      <c r="C129" s="206"/>
      <c r="D129" s="203"/>
      <c r="E129" s="203"/>
      <c r="F129" s="203"/>
      <c r="G129" s="203"/>
      <c r="H129" s="203"/>
      <c r="I129" s="203"/>
      <c r="J129" s="57"/>
      <c r="K129" s="46"/>
      <c r="L129" s="58"/>
      <c r="M129" s="45"/>
    </row>
    <row r="130" spans="2:13" ht="15.75" customHeight="1">
      <c r="B130" s="135" t="s">
        <v>36</v>
      </c>
      <c r="C130" s="204">
        <v>24</v>
      </c>
      <c r="D130" s="201">
        <f>INDEX('Planilla Nacional'!$C$15:$H$66,(ROW()-1)/5-1,1)</f>
        <v>4</v>
      </c>
      <c r="E130" s="201" t="str">
        <f>INDEX('Planilla Nacional'!$C$15:$H$66,(ROW()-1)/5-1,2)</f>
        <v>C/U</v>
      </c>
      <c r="F130" s="201">
        <f>INDEX('Planilla Nacional'!$C$15:$H$66,(ROW()-1)/5-1,3)</f>
        <v>1000002092</v>
      </c>
      <c r="G130" s="201" t="str">
        <f>INDEX('Planilla Nacional'!$C$15:$H$66,(ROW()-1)/5-1,4)</f>
        <v>TAPA P/INTERCAMBIADOR AGUA-ACEITE 814383</v>
      </c>
      <c r="H130" s="201">
        <f>INDEX('Planilla Nacional'!$C$15:$H$66,(ROW()-1)/5-1,5)</f>
        <v>8143834</v>
      </c>
      <c r="I130" s="201" t="str">
        <f>INDEX('Planilla Nacional'!$C$15:$H$66,(ROW()-1)/5-1,6)</f>
        <v>--</v>
      </c>
      <c r="J130" s="55"/>
      <c r="K130" s="62"/>
      <c r="L130" s="63"/>
      <c r="M130" s="18"/>
    </row>
    <row r="131" spans="2:13" ht="15.75" customHeight="1">
      <c r="B131" s="136" t="s">
        <v>37</v>
      </c>
      <c r="C131" s="205"/>
      <c r="D131" s="202"/>
      <c r="E131" s="202"/>
      <c r="F131" s="202"/>
      <c r="G131" s="202"/>
      <c r="H131" s="202"/>
      <c r="I131" s="202"/>
      <c r="J131" s="56"/>
      <c r="K131" s="64"/>
      <c r="L131" s="65"/>
      <c r="M131" s="45"/>
    </row>
    <row r="132" spans="2:13" ht="15.75" customHeight="1">
      <c r="B132" s="136" t="s">
        <v>38</v>
      </c>
      <c r="C132" s="205"/>
      <c r="D132" s="202"/>
      <c r="E132" s="202"/>
      <c r="F132" s="202"/>
      <c r="G132" s="202"/>
      <c r="H132" s="202"/>
      <c r="I132" s="202"/>
      <c r="J132" s="56"/>
      <c r="K132" s="64"/>
      <c r="L132" s="65"/>
      <c r="M132" s="45"/>
    </row>
    <row r="133" spans="2:13" ht="15.75" customHeight="1">
      <c r="B133" s="136" t="s">
        <v>39</v>
      </c>
      <c r="C133" s="205"/>
      <c r="D133" s="202"/>
      <c r="E133" s="202"/>
      <c r="F133" s="202"/>
      <c r="G133" s="202"/>
      <c r="H133" s="202"/>
      <c r="I133" s="202"/>
      <c r="J133" s="56"/>
      <c r="K133" s="43"/>
      <c r="L133" s="65"/>
      <c r="M133" s="45"/>
    </row>
    <row r="134" spans="2:13" ht="15.75" customHeight="1" thickBot="1">
      <c r="B134" s="137" t="s">
        <v>40</v>
      </c>
      <c r="C134" s="206"/>
      <c r="D134" s="203"/>
      <c r="E134" s="203"/>
      <c r="F134" s="203"/>
      <c r="G134" s="203"/>
      <c r="H134" s="203"/>
      <c r="I134" s="203"/>
      <c r="J134" s="57"/>
      <c r="K134" s="46"/>
      <c r="L134" s="58"/>
      <c r="M134" s="45"/>
    </row>
    <row r="135" spans="2:13" ht="15.75" customHeight="1">
      <c r="B135" s="135" t="s">
        <v>36</v>
      </c>
      <c r="C135" s="204">
        <v>25</v>
      </c>
      <c r="D135" s="201">
        <f>INDEX('Planilla Nacional'!$C$15:$H$66,(ROW()-1)/5-1,1)</f>
        <v>5</v>
      </c>
      <c r="E135" s="201" t="str">
        <f>INDEX('Planilla Nacional'!$C$15:$H$66,(ROW()-1)/5-1,2)</f>
        <v>C/U</v>
      </c>
      <c r="F135" s="201">
        <f>INDEX('Planilla Nacional'!$C$15:$H$66,(ROW()-1)/5-1,3)</f>
        <v>1000002116</v>
      </c>
      <c r="G135" s="201" t="str">
        <f>INDEX('Planilla Nacional'!$C$15:$H$66,(ROW()-1)/5-1,4)</f>
        <v>RESGUARDO P/TUBO NIV 8118874 P/GM G12</v>
      </c>
      <c r="H135" s="201">
        <f>INDEX('Planilla Nacional'!$C$15:$H$66,(ROW()-1)/5-1,5)</f>
        <v>8118874</v>
      </c>
      <c r="I135" s="201" t="str">
        <f>INDEX('Planilla Nacional'!$C$15:$H$66,(ROW()-1)/5-1,6)</f>
        <v>--</v>
      </c>
      <c r="J135" s="55"/>
      <c r="K135" s="62"/>
      <c r="L135" s="63"/>
      <c r="M135" s="18"/>
    </row>
    <row r="136" spans="2:13" ht="15.75" customHeight="1">
      <c r="B136" s="136" t="s">
        <v>37</v>
      </c>
      <c r="C136" s="205"/>
      <c r="D136" s="202"/>
      <c r="E136" s="202"/>
      <c r="F136" s="202"/>
      <c r="G136" s="202"/>
      <c r="H136" s="202"/>
      <c r="I136" s="202"/>
      <c r="J136" s="56"/>
      <c r="K136" s="64"/>
      <c r="L136" s="65"/>
      <c r="M136" s="45"/>
    </row>
    <row r="137" spans="2:13" ht="15.75" customHeight="1">
      <c r="B137" s="136" t="s">
        <v>38</v>
      </c>
      <c r="C137" s="205"/>
      <c r="D137" s="202"/>
      <c r="E137" s="202"/>
      <c r="F137" s="202"/>
      <c r="G137" s="202"/>
      <c r="H137" s="202"/>
      <c r="I137" s="202"/>
      <c r="J137" s="56"/>
      <c r="K137" s="64"/>
      <c r="L137" s="65"/>
      <c r="M137" s="45"/>
    </row>
    <row r="138" spans="2:13" ht="15.75" customHeight="1">
      <c r="B138" s="136" t="s">
        <v>39</v>
      </c>
      <c r="C138" s="205"/>
      <c r="D138" s="202"/>
      <c r="E138" s="202"/>
      <c r="F138" s="202"/>
      <c r="G138" s="202"/>
      <c r="H138" s="202"/>
      <c r="I138" s="202"/>
      <c r="J138" s="56"/>
      <c r="K138" s="43"/>
      <c r="L138" s="65"/>
      <c r="M138" s="45"/>
    </row>
    <row r="139" spans="2:13" ht="15.75" customHeight="1" thickBot="1">
      <c r="B139" s="137" t="s">
        <v>40</v>
      </c>
      <c r="C139" s="206"/>
      <c r="D139" s="203"/>
      <c r="E139" s="203"/>
      <c r="F139" s="203"/>
      <c r="G139" s="203"/>
      <c r="H139" s="203"/>
      <c r="I139" s="203"/>
      <c r="J139" s="57"/>
      <c r="K139" s="46"/>
      <c r="L139" s="58"/>
      <c r="M139" s="45"/>
    </row>
    <row r="140" spans="2:13" ht="15.75" customHeight="1">
      <c r="B140" s="135" t="s">
        <v>36</v>
      </c>
      <c r="C140" s="204">
        <v>26</v>
      </c>
      <c r="D140" s="201">
        <f>INDEX('Planilla Nacional'!$C$15:$H$66,(ROW()-1)/5-1,1)</f>
        <v>6</v>
      </c>
      <c r="E140" s="201" t="str">
        <f>INDEX('Planilla Nacional'!$C$15:$H$66,(ROW()-1)/5-1,2)</f>
        <v>C/U</v>
      </c>
      <c r="F140" s="201">
        <f>INDEX('Planilla Nacional'!$C$15:$H$66,(ROW()-1)/5-1,3)</f>
        <v>1000002147</v>
      </c>
      <c r="G140" s="201" t="str">
        <f>INDEX('Planilla Nacional'!$C$15:$H$66,(ROW()-1)/5-1,4)</f>
        <v>ACOP 8471161 P/LOCOMOTORA GM</v>
      </c>
      <c r="H140" s="201">
        <f>INDEX('Planilla Nacional'!$C$15:$H$66,(ROW()-1)/5-1,5)</f>
        <v>8471161</v>
      </c>
      <c r="I140" s="201" t="str">
        <f>INDEX('Planilla Nacional'!$C$15:$H$66,(ROW()-1)/5-1,6)</f>
        <v>--</v>
      </c>
      <c r="J140" s="55"/>
      <c r="K140" s="62"/>
      <c r="L140" s="63"/>
      <c r="M140" s="18"/>
    </row>
    <row r="141" spans="2:13" ht="15.75" customHeight="1">
      <c r="B141" s="136" t="s">
        <v>37</v>
      </c>
      <c r="C141" s="205"/>
      <c r="D141" s="202"/>
      <c r="E141" s="202"/>
      <c r="F141" s="202"/>
      <c r="G141" s="202"/>
      <c r="H141" s="202"/>
      <c r="I141" s="202"/>
      <c r="J141" s="56"/>
      <c r="K141" s="64"/>
      <c r="L141" s="65"/>
      <c r="M141" s="45"/>
    </row>
    <row r="142" spans="2:13" ht="15.75" customHeight="1">
      <c r="B142" s="136" t="s">
        <v>38</v>
      </c>
      <c r="C142" s="205"/>
      <c r="D142" s="202"/>
      <c r="E142" s="202"/>
      <c r="F142" s="202"/>
      <c r="G142" s="202"/>
      <c r="H142" s="202"/>
      <c r="I142" s="202"/>
      <c r="J142" s="56"/>
      <c r="K142" s="64"/>
      <c r="L142" s="65"/>
      <c r="M142" s="45"/>
    </row>
    <row r="143" spans="2:13" ht="15.75" customHeight="1">
      <c r="B143" s="136" t="s">
        <v>39</v>
      </c>
      <c r="C143" s="205"/>
      <c r="D143" s="202"/>
      <c r="E143" s="202"/>
      <c r="F143" s="202"/>
      <c r="G143" s="202"/>
      <c r="H143" s="202"/>
      <c r="I143" s="202"/>
      <c r="J143" s="56"/>
      <c r="K143" s="43"/>
      <c r="L143" s="65"/>
      <c r="M143" s="45"/>
    </row>
    <row r="144" spans="2:13" ht="15.75" customHeight="1" thickBot="1">
      <c r="B144" s="137" t="s">
        <v>40</v>
      </c>
      <c r="C144" s="206"/>
      <c r="D144" s="203"/>
      <c r="E144" s="203"/>
      <c r="F144" s="203"/>
      <c r="G144" s="203"/>
      <c r="H144" s="203"/>
      <c r="I144" s="203"/>
      <c r="J144" s="57"/>
      <c r="K144" s="46"/>
      <c r="L144" s="58"/>
      <c r="M144" s="45"/>
    </row>
    <row r="145" spans="2:13" ht="15.75" customHeight="1">
      <c r="B145" s="135" t="s">
        <v>36</v>
      </c>
      <c r="C145" s="204">
        <v>27</v>
      </c>
      <c r="D145" s="201">
        <f>INDEX('Planilla Nacional'!$C$15:$H$66,(ROW()-1)/5-1,1)</f>
        <v>4</v>
      </c>
      <c r="E145" s="201" t="str">
        <f>INDEX('Planilla Nacional'!$C$15:$H$66,(ROW()-1)/5-1,2)</f>
        <v>C/U</v>
      </c>
      <c r="F145" s="201">
        <f>INDEX('Planilla Nacional'!$C$15:$H$66,(ROW()-1)/5-1,3)</f>
        <v>1000002151</v>
      </c>
      <c r="G145" s="201" t="str">
        <f>INDEX('Planilla Nacional'!$C$15:$H$66,(ROW()-1)/5-1,4)</f>
        <v>ACOP FLEX 8470341 P/LOCOMOTORA GM</v>
      </c>
      <c r="H145" s="201">
        <f>INDEX('Planilla Nacional'!$C$15:$H$66,(ROW()-1)/5-1,5)</f>
        <v>8470341</v>
      </c>
      <c r="I145" s="201" t="str">
        <f>INDEX('Planilla Nacional'!$C$15:$H$66,(ROW()-1)/5-1,6)</f>
        <v>--</v>
      </c>
      <c r="J145" s="55"/>
      <c r="K145" s="62"/>
      <c r="L145" s="63"/>
      <c r="M145" s="18"/>
    </row>
    <row r="146" spans="2:13" ht="15.75" customHeight="1">
      <c r="B146" s="136" t="s">
        <v>37</v>
      </c>
      <c r="C146" s="205"/>
      <c r="D146" s="202"/>
      <c r="E146" s="202"/>
      <c r="F146" s="202"/>
      <c r="G146" s="202"/>
      <c r="H146" s="202"/>
      <c r="I146" s="202"/>
      <c r="J146" s="56"/>
      <c r="K146" s="64"/>
      <c r="L146" s="65"/>
      <c r="M146" s="45"/>
    </row>
    <row r="147" spans="2:13" ht="15.75" customHeight="1">
      <c r="B147" s="136" t="s">
        <v>38</v>
      </c>
      <c r="C147" s="205"/>
      <c r="D147" s="202"/>
      <c r="E147" s="202"/>
      <c r="F147" s="202"/>
      <c r="G147" s="202"/>
      <c r="H147" s="202"/>
      <c r="I147" s="202"/>
      <c r="J147" s="56"/>
      <c r="K147" s="64"/>
      <c r="L147" s="65"/>
      <c r="M147" s="45"/>
    </row>
    <row r="148" spans="2:13" ht="15.75" customHeight="1">
      <c r="B148" s="136" t="s">
        <v>39</v>
      </c>
      <c r="C148" s="205"/>
      <c r="D148" s="202"/>
      <c r="E148" s="202"/>
      <c r="F148" s="202"/>
      <c r="G148" s="202"/>
      <c r="H148" s="202"/>
      <c r="I148" s="202"/>
      <c r="J148" s="56"/>
      <c r="K148" s="43"/>
      <c r="L148" s="65"/>
      <c r="M148" s="45"/>
    </row>
    <row r="149" spans="2:13" ht="15.75" customHeight="1" thickBot="1">
      <c r="B149" s="137" t="s">
        <v>40</v>
      </c>
      <c r="C149" s="206"/>
      <c r="D149" s="203"/>
      <c r="E149" s="203"/>
      <c r="F149" s="203"/>
      <c r="G149" s="203"/>
      <c r="H149" s="203"/>
      <c r="I149" s="203"/>
      <c r="J149" s="57"/>
      <c r="K149" s="46"/>
      <c r="L149" s="58"/>
      <c r="M149" s="45"/>
    </row>
    <row r="150" spans="2:13" ht="15.75" customHeight="1">
      <c r="B150" s="135" t="s">
        <v>36</v>
      </c>
      <c r="C150" s="204">
        <v>28</v>
      </c>
      <c r="D150" s="201">
        <f>INDEX('Planilla Nacional'!$C$15:$H$66,(ROW()-1)/5-1,1)</f>
        <v>4</v>
      </c>
      <c r="E150" s="201" t="str">
        <f>INDEX('Planilla Nacional'!$C$15:$H$66,(ROW()-1)/5-1,2)</f>
        <v>C/U</v>
      </c>
      <c r="F150" s="201">
        <f>INDEX('Planilla Nacional'!$C$15:$H$66,(ROW()-1)/5-1,3)</f>
        <v>1000002163</v>
      </c>
      <c r="G150" s="201" t="str">
        <f>INDEX('Planilla Nacional'!$C$15:$H$66,(ROW()-1)/5-1,4)</f>
        <v>ACOP 8252895 P/LOCOMOTORA GM</v>
      </c>
      <c r="H150" s="201">
        <f>INDEX('Planilla Nacional'!$C$15:$H$66,(ROW()-1)/5-1,5)</f>
        <v>8252895</v>
      </c>
      <c r="I150" s="201" t="str">
        <f>INDEX('Planilla Nacional'!$C$15:$H$66,(ROW()-1)/5-1,6)</f>
        <v>--</v>
      </c>
      <c r="J150" s="55"/>
      <c r="K150" s="62"/>
      <c r="L150" s="63"/>
      <c r="M150" s="18"/>
    </row>
    <row r="151" spans="2:13" ht="15.75" customHeight="1">
      <c r="B151" s="136" t="s">
        <v>37</v>
      </c>
      <c r="C151" s="205"/>
      <c r="D151" s="202"/>
      <c r="E151" s="202"/>
      <c r="F151" s="202"/>
      <c r="G151" s="202"/>
      <c r="H151" s="202"/>
      <c r="I151" s="202"/>
      <c r="J151" s="56"/>
      <c r="K151" s="64"/>
      <c r="L151" s="65"/>
      <c r="M151" s="45"/>
    </row>
    <row r="152" spans="2:13" ht="15.75" customHeight="1">
      <c r="B152" s="136" t="s">
        <v>38</v>
      </c>
      <c r="C152" s="205"/>
      <c r="D152" s="202"/>
      <c r="E152" s="202"/>
      <c r="F152" s="202"/>
      <c r="G152" s="202"/>
      <c r="H152" s="202"/>
      <c r="I152" s="202"/>
      <c r="J152" s="56"/>
      <c r="K152" s="64"/>
      <c r="L152" s="65"/>
      <c r="M152" s="45"/>
    </row>
    <row r="153" spans="2:13" ht="15.75" customHeight="1">
      <c r="B153" s="136" t="s">
        <v>39</v>
      </c>
      <c r="C153" s="205"/>
      <c r="D153" s="202"/>
      <c r="E153" s="202"/>
      <c r="F153" s="202"/>
      <c r="G153" s="202"/>
      <c r="H153" s="202"/>
      <c r="I153" s="202"/>
      <c r="J153" s="56"/>
      <c r="K153" s="43"/>
      <c r="L153" s="65"/>
      <c r="M153" s="45"/>
    </row>
    <row r="154" spans="2:13" ht="15.75" customHeight="1" thickBot="1">
      <c r="B154" s="137" t="s">
        <v>40</v>
      </c>
      <c r="C154" s="206"/>
      <c r="D154" s="203"/>
      <c r="E154" s="203"/>
      <c r="F154" s="203"/>
      <c r="G154" s="203"/>
      <c r="H154" s="203"/>
      <c r="I154" s="203"/>
      <c r="J154" s="57"/>
      <c r="K154" s="46"/>
      <c r="L154" s="58"/>
      <c r="M154" s="45"/>
    </row>
    <row r="155" spans="2:13" ht="15.75" customHeight="1">
      <c r="B155" s="135" t="s">
        <v>36</v>
      </c>
      <c r="C155" s="204">
        <v>29</v>
      </c>
      <c r="D155" s="201">
        <f>INDEX('Planilla Nacional'!$C$15:$H$66,(ROW()-1)/5-1,1)</f>
        <v>7</v>
      </c>
      <c r="E155" s="201" t="str">
        <f>INDEX('Planilla Nacional'!$C$15:$H$66,(ROW()-1)/5-1,2)</f>
        <v>C/U</v>
      </c>
      <c r="F155" s="201">
        <f>INDEX('Planilla Nacional'!$C$15:$H$66,(ROW()-1)/5-1,3)</f>
        <v>1000002517</v>
      </c>
      <c r="G155" s="201" t="str">
        <f>INDEX('Planilla Nacional'!$C$15:$H$66,(ROW()-1)/5-1,4)</f>
        <v>ACOP FLEX 8479674 P/LOCOMOTORA GM</v>
      </c>
      <c r="H155" s="201">
        <f>INDEX('Planilla Nacional'!$C$15:$H$66,(ROW()-1)/5-1,5)</f>
        <v>8479674</v>
      </c>
      <c r="I155" s="201" t="str">
        <f>INDEX('Planilla Nacional'!$C$15:$H$66,(ROW()-1)/5-1,6)</f>
        <v>--</v>
      </c>
      <c r="J155" s="55"/>
      <c r="K155" s="62"/>
      <c r="L155" s="63"/>
      <c r="M155" s="18"/>
    </row>
    <row r="156" spans="2:13" ht="15.75" customHeight="1">
      <c r="B156" s="136" t="s">
        <v>37</v>
      </c>
      <c r="C156" s="205"/>
      <c r="D156" s="202"/>
      <c r="E156" s="202"/>
      <c r="F156" s="202"/>
      <c r="G156" s="202"/>
      <c r="H156" s="202"/>
      <c r="I156" s="202"/>
      <c r="J156" s="56"/>
      <c r="K156" s="64"/>
      <c r="L156" s="65"/>
      <c r="M156" s="45"/>
    </row>
    <row r="157" spans="2:13" ht="15.75" customHeight="1">
      <c r="B157" s="136" t="s">
        <v>38</v>
      </c>
      <c r="C157" s="205"/>
      <c r="D157" s="202"/>
      <c r="E157" s="202"/>
      <c r="F157" s="202"/>
      <c r="G157" s="202"/>
      <c r="H157" s="202"/>
      <c r="I157" s="202"/>
      <c r="J157" s="56"/>
      <c r="K157" s="64"/>
      <c r="L157" s="65"/>
      <c r="M157" s="45"/>
    </row>
    <row r="158" spans="2:13" ht="15.75" customHeight="1">
      <c r="B158" s="136" t="s">
        <v>39</v>
      </c>
      <c r="C158" s="205"/>
      <c r="D158" s="202"/>
      <c r="E158" s="202"/>
      <c r="F158" s="202"/>
      <c r="G158" s="202"/>
      <c r="H158" s="202"/>
      <c r="I158" s="202"/>
      <c r="J158" s="56"/>
      <c r="K158" s="43"/>
      <c r="L158" s="65"/>
      <c r="M158" s="45"/>
    </row>
    <row r="159" spans="2:13" ht="15.75" customHeight="1" thickBot="1">
      <c r="B159" s="137" t="s">
        <v>40</v>
      </c>
      <c r="C159" s="206"/>
      <c r="D159" s="203"/>
      <c r="E159" s="203"/>
      <c r="F159" s="203"/>
      <c r="G159" s="203"/>
      <c r="H159" s="203"/>
      <c r="I159" s="203"/>
      <c r="J159" s="57"/>
      <c r="K159" s="46"/>
      <c r="L159" s="58"/>
      <c r="M159" s="45"/>
    </row>
    <row r="160" spans="2:13" ht="15.75" customHeight="1">
      <c r="B160" s="135" t="s">
        <v>36</v>
      </c>
      <c r="C160" s="204">
        <v>30</v>
      </c>
      <c r="D160" s="201">
        <f>INDEX('Planilla Nacional'!$C$15:$H$66,(ROW()-1)/5-1,1)</f>
        <v>22</v>
      </c>
      <c r="E160" s="201" t="str">
        <f>INDEX('Planilla Nacional'!$C$15:$H$66,(ROW()-1)/5-1,2)</f>
        <v>C/U</v>
      </c>
      <c r="F160" s="201">
        <f>INDEX('Planilla Nacional'!$C$15:$H$66,(ROW()-1)/5-1,3)</f>
        <v>1000002527</v>
      </c>
      <c r="G160" s="201" t="str">
        <f>INDEX('Planilla Nacional'!$C$15:$H$66,(ROW()-1)/5-1,4)</f>
        <v>KIT REP P/VALV A1 SIST NEUM 0591546 P/LO</v>
      </c>
      <c r="H160" s="201">
        <f>INDEX('Planilla Nacional'!$C$15:$H$66,(ROW()-1)/5-1,5)</f>
        <v>591546</v>
      </c>
      <c r="I160" s="201" t="str">
        <f>INDEX('Planilla Nacional'!$C$15:$H$66,(ROW()-1)/5-1,6)</f>
        <v>--</v>
      </c>
      <c r="J160" s="55"/>
      <c r="K160" s="62"/>
      <c r="L160" s="63"/>
      <c r="M160" s="18"/>
    </row>
    <row r="161" spans="2:13" ht="15.75" customHeight="1">
      <c r="B161" s="136" t="s">
        <v>37</v>
      </c>
      <c r="C161" s="205"/>
      <c r="D161" s="202"/>
      <c r="E161" s="202"/>
      <c r="F161" s="202"/>
      <c r="G161" s="202"/>
      <c r="H161" s="202"/>
      <c r="I161" s="202"/>
      <c r="J161" s="56"/>
      <c r="K161" s="64"/>
      <c r="L161" s="65"/>
      <c r="M161" s="45"/>
    </row>
    <row r="162" spans="2:13" ht="15.75" customHeight="1">
      <c r="B162" s="136" t="s">
        <v>38</v>
      </c>
      <c r="C162" s="205"/>
      <c r="D162" s="202"/>
      <c r="E162" s="202"/>
      <c r="F162" s="202"/>
      <c r="G162" s="202"/>
      <c r="H162" s="202"/>
      <c r="I162" s="202"/>
      <c r="J162" s="56"/>
      <c r="K162" s="64"/>
      <c r="L162" s="65"/>
      <c r="M162" s="45"/>
    </row>
    <row r="163" spans="2:13" ht="15.75" customHeight="1">
      <c r="B163" s="136" t="s">
        <v>39</v>
      </c>
      <c r="C163" s="205"/>
      <c r="D163" s="202"/>
      <c r="E163" s="202"/>
      <c r="F163" s="202"/>
      <c r="G163" s="202"/>
      <c r="H163" s="202"/>
      <c r="I163" s="202"/>
      <c r="J163" s="56"/>
      <c r="K163" s="43"/>
      <c r="L163" s="65"/>
      <c r="M163" s="45"/>
    </row>
    <row r="164" spans="2:13" ht="15.75" customHeight="1" thickBot="1">
      <c r="B164" s="137" t="s">
        <v>40</v>
      </c>
      <c r="C164" s="206"/>
      <c r="D164" s="203"/>
      <c r="E164" s="203"/>
      <c r="F164" s="203"/>
      <c r="G164" s="203"/>
      <c r="H164" s="203"/>
      <c r="I164" s="203"/>
      <c r="J164" s="57"/>
      <c r="K164" s="46"/>
      <c r="L164" s="58"/>
      <c r="M164" s="45"/>
    </row>
    <row r="165" spans="2:13" ht="15.75" customHeight="1">
      <c r="B165" s="135" t="s">
        <v>36</v>
      </c>
      <c r="C165" s="204">
        <v>31</v>
      </c>
      <c r="D165" s="201">
        <f>INDEX('Planilla Nacional'!$C$15:$H$66,(ROW()-1)/5-1,1)</f>
        <v>4</v>
      </c>
      <c r="E165" s="201" t="str">
        <f>INDEX('Planilla Nacional'!$C$15:$H$66,(ROW()-1)/5-1,2)</f>
        <v>C/U</v>
      </c>
      <c r="F165" s="201">
        <f>INDEX('Planilla Nacional'!$C$15:$H$66,(ROW()-1)/5-1,3)</f>
        <v>1000002683</v>
      </c>
      <c r="G165" s="201" t="str">
        <f>INDEX('Planilla Nacional'!$C$15:$H$66,(ROW()-1)/5-1,4)</f>
        <v>VALVULA DE RETENCION P.M. P/DEP PPAL 833</v>
      </c>
      <c r="H165" s="201">
        <f>INDEX('Planilla Nacional'!$C$15:$H$66,(ROW()-1)/5-1,5)</f>
        <v>8331916</v>
      </c>
      <c r="I165" s="201" t="str">
        <f>INDEX('Planilla Nacional'!$C$15:$H$66,(ROW()-1)/5-1,6)</f>
        <v>--</v>
      </c>
      <c r="J165" s="55"/>
      <c r="K165" s="62"/>
      <c r="L165" s="63"/>
      <c r="M165" s="18"/>
    </row>
    <row r="166" spans="2:13" ht="15.75" customHeight="1">
      <c r="B166" s="136" t="s">
        <v>37</v>
      </c>
      <c r="C166" s="205"/>
      <c r="D166" s="202"/>
      <c r="E166" s="202"/>
      <c r="F166" s="202"/>
      <c r="G166" s="202"/>
      <c r="H166" s="202"/>
      <c r="I166" s="202"/>
      <c r="J166" s="56"/>
      <c r="K166" s="64"/>
      <c r="L166" s="65"/>
      <c r="M166" s="45"/>
    </row>
    <row r="167" spans="2:13" ht="15.75" customHeight="1">
      <c r="B167" s="136" t="s">
        <v>38</v>
      </c>
      <c r="C167" s="205"/>
      <c r="D167" s="202"/>
      <c r="E167" s="202"/>
      <c r="F167" s="202"/>
      <c r="G167" s="202"/>
      <c r="H167" s="202"/>
      <c r="I167" s="202"/>
      <c r="J167" s="56"/>
      <c r="K167" s="64"/>
      <c r="L167" s="65"/>
      <c r="M167" s="45"/>
    </row>
    <row r="168" spans="2:13" ht="15.75" customHeight="1">
      <c r="B168" s="136" t="s">
        <v>39</v>
      </c>
      <c r="C168" s="205"/>
      <c r="D168" s="202"/>
      <c r="E168" s="202"/>
      <c r="F168" s="202"/>
      <c r="G168" s="202"/>
      <c r="H168" s="202"/>
      <c r="I168" s="202"/>
      <c r="J168" s="56"/>
      <c r="K168" s="43"/>
      <c r="L168" s="65"/>
      <c r="M168" s="45"/>
    </row>
    <row r="169" spans="2:13" ht="15.75" customHeight="1" thickBot="1">
      <c r="B169" s="137" t="s">
        <v>40</v>
      </c>
      <c r="C169" s="206"/>
      <c r="D169" s="203"/>
      <c r="E169" s="203"/>
      <c r="F169" s="203"/>
      <c r="G169" s="203"/>
      <c r="H169" s="203"/>
      <c r="I169" s="203"/>
      <c r="J169" s="57"/>
      <c r="K169" s="46"/>
      <c r="L169" s="58"/>
      <c r="M169" s="45"/>
    </row>
    <row r="170" spans="2:13" ht="15.75" customHeight="1">
      <c r="B170" s="135" t="s">
        <v>36</v>
      </c>
      <c r="C170" s="204">
        <v>32</v>
      </c>
      <c r="D170" s="201">
        <f>INDEX('Planilla Nacional'!$C$15:$H$66,(ROW()-1)/5-1,1)</f>
        <v>8</v>
      </c>
      <c r="E170" s="201" t="str">
        <f>INDEX('Planilla Nacional'!$C$15:$H$66,(ROW()-1)/5-1,2)</f>
        <v>C/U</v>
      </c>
      <c r="F170" s="201">
        <f>INDEX('Planilla Nacional'!$C$15:$H$66,(ROW()-1)/5-1,3)</f>
        <v>1000002692</v>
      </c>
      <c r="G170" s="201" t="str">
        <f>INDEX('Planilla Nacional'!$C$15:$H$66,(ROW()-1)/5-1,4)</f>
        <v>VALV P/TANQ PPAL 8451213 P/GM</v>
      </c>
      <c r="H170" s="201">
        <f>INDEX('Planilla Nacional'!$C$15:$H$66,(ROW()-1)/5-1,5)</f>
        <v>8451213</v>
      </c>
      <c r="I170" s="201" t="str">
        <f>INDEX('Planilla Nacional'!$C$15:$H$66,(ROW()-1)/5-1,6)</f>
        <v>--</v>
      </c>
      <c r="J170" s="55"/>
      <c r="K170" s="62"/>
      <c r="L170" s="63"/>
      <c r="M170" s="18"/>
    </row>
    <row r="171" spans="2:13" ht="15.75" customHeight="1">
      <c r="B171" s="136" t="s">
        <v>37</v>
      </c>
      <c r="C171" s="205"/>
      <c r="D171" s="202"/>
      <c r="E171" s="202"/>
      <c r="F171" s="202"/>
      <c r="G171" s="202"/>
      <c r="H171" s="202"/>
      <c r="I171" s="202"/>
      <c r="J171" s="56"/>
      <c r="K171" s="64"/>
      <c r="L171" s="65"/>
      <c r="M171" s="45"/>
    </row>
    <row r="172" spans="2:13" ht="15.75" customHeight="1">
      <c r="B172" s="136" t="s">
        <v>38</v>
      </c>
      <c r="C172" s="205"/>
      <c r="D172" s="202"/>
      <c r="E172" s="202"/>
      <c r="F172" s="202"/>
      <c r="G172" s="202"/>
      <c r="H172" s="202"/>
      <c r="I172" s="202"/>
      <c r="J172" s="56"/>
      <c r="K172" s="64"/>
      <c r="L172" s="65"/>
      <c r="M172" s="45"/>
    </row>
    <row r="173" spans="2:13" ht="15.75" customHeight="1">
      <c r="B173" s="136" t="s">
        <v>39</v>
      </c>
      <c r="C173" s="205"/>
      <c r="D173" s="202"/>
      <c r="E173" s="202"/>
      <c r="F173" s="202"/>
      <c r="G173" s="202"/>
      <c r="H173" s="202"/>
      <c r="I173" s="202"/>
      <c r="J173" s="56"/>
      <c r="K173" s="43"/>
      <c r="L173" s="65"/>
      <c r="M173" s="45"/>
    </row>
    <row r="174" spans="2:13" ht="15.75" customHeight="1" thickBot="1">
      <c r="B174" s="137" t="s">
        <v>40</v>
      </c>
      <c r="C174" s="206"/>
      <c r="D174" s="203"/>
      <c r="E174" s="203"/>
      <c r="F174" s="203"/>
      <c r="G174" s="203"/>
      <c r="H174" s="203"/>
      <c r="I174" s="203"/>
      <c r="J174" s="57"/>
      <c r="K174" s="46"/>
      <c r="L174" s="58"/>
      <c r="M174" s="45"/>
    </row>
    <row r="175" spans="2:13" ht="15.75" customHeight="1">
      <c r="B175" s="135" t="s">
        <v>36</v>
      </c>
      <c r="C175" s="204">
        <v>33</v>
      </c>
      <c r="D175" s="201">
        <f>INDEX('Planilla Nacional'!$C$15:$H$66,(ROW()-1)/5-1,1)</f>
        <v>2</v>
      </c>
      <c r="E175" s="201" t="str">
        <f>INDEX('Planilla Nacional'!$C$15:$H$66,(ROW()-1)/5-1,2)</f>
        <v>C/U</v>
      </c>
      <c r="F175" s="201">
        <f>INDEX('Planilla Nacional'!$C$15:$H$66,(ROW()-1)/5-1,3)</f>
        <v>1000002705</v>
      </c>
      <c r="G175" s="201" t="str">
        <f>INDEX('Planilla Nacional'!$C$15:$H$66,(ROW()-1)/5-1,4)</f>
        <v>MANIPULADOR D/FRENO P/SIST NEU/FRENO</v>
      </c>
      <c r="H175" s="201" t="str">
        <f>INDEX('Planilla Nacional'!$C$15:$H$66,(ROW()-1)/5-1,5)</f>
        <v>142.111.0</v>
      </c>
      <c r="I175" s="201" t="str">
        <f>INDEX('Planilla Nacional'!$C$15:$H$66,(ROW()-1)/5-1,6)</f>
        <v>--</v>
      </c>
      <c r="J175" s="55"/>
      <c r="K175" s="62"/>
      <c r="L175" s="63"/>
      <c r="M175" s="18"/>
    </row>
    <row r="176" spans="2:13" ht="15.75" customHeight="1">
      <c r="B176" s="136" t="s">
        <v>37</v>
      </c>
      <c r="C176" s="205"/>
      <c r="D176" s="202"/>
      <c r="E176" s="202"/>
      <c r="F176" s="202"/>
      <c r="G176" s="202"/>
      <c r="H176" s="202"/>
      <c r="I176" s="202"/>
      <c r="J176" s="56"/>
      <c r="K176" s="64"/>
      <c r="L176" s="65"/>
      <c r="M176" s="45"/>
    </row>
    <row r="177" spans="2:13" ht="15.75" customHeight="1">
      <c r="B177" s="136" t="s">
        <v>38</v>
      </c>
      <c r="C177" s="205"/>
      <c r="D177" s="202"/>
      <c r="E177" s="202"/>
      <c r="F177" s="202"/>
      <c r="G177" s="202"/>
      <c r="H177" s="202"/>
      <c r="I177" s="202"/>
      <c r="J177" s="56"/>
      <c r="K177" s="64"/>
      <c r="L177" s="65"/>
      <c r="M177" s="45"/>
    </row>
    <row r="178" spans="2:13" ht="15.75" customHeight="1">
      <c r="B178" s="136" t="s">
        <v>39</v>
      </c>
      <c r="C178" s="205"/>
      <c r="D178" s="202"/>
      <c r="E178" s="202"/>
      <c r="F178" s="202"/>
      <c r="G178" s="202"/>
      <c r="H178" s="202"/>
      <c r="I178" s="202"/>
      <c r="J178" s="56"/>
      <c r="K178" s="43"/>
      <c r="L178" s="65"/>
      <c r="M178" s="45"/>
    </row>
    <row r="179" spans="2:13" ht="15.75" customHeight="1" thickBot="1">
      <c r="B179" s="137" t="s">
        <v>40</v>
      </c>
      <c r="C179" s="206"/>
      <c r="D179" s="203"/>
      <c r="E179" s="203"/>
      <c r="F179" s="203"/>
      <c r="G179" s="203"/>
      <c r="H179" s="203"/>
      <c r="I179" s="203"/>
      <c r="J179" s="57"/>
      <c r="K179" s="46"/>
      <c r="L179" s="58"/>
      <c r="M179" s="45"/>
    </row>
    <row r="180" spans="2:13" ht="15.75" customHeight="1">
      <c r="B180" s="135" t="s">
        <v>36</v>
      </c>
      <c r="C180" s="204">
        <v>34</v>
      </c>
      <c r="D180" s="201">
        <f>INDEX('Planilla Nacional'!$C$15:$H$66,(ROW()-1)/5-1,1)</f>
        <v>4</v>
      </c>
      <c r="E180" s="201" t="str">
        <f>INDEX('Planilla Nacional'!$C$15:$H$66,(ROW()-1)/5-1,2)</f>
        <v>C/U</v>
      </c>
      <c r="F180" s="201">
        <f>INDEX('Planilla Nacional'!$C$15:$H$66,(ROW()-1)/5-1,3)</f>
        <v>1000004058</v>
      </c>
      <c r="G180" s="201" t="str">
        <f>INDEX('Planilla Nacional'!$C$15:$H$66,(ROW()-1)/5-1,4)</f>
        <v>ACOP FLEX 8479675 P/LOCOMOTORA GM</v>
      </c>
      <c r="H180" s="201">
        <f>INDEX('Planilla Nacional'!$C$15:$H$66,(ROW()-1)/5-1,5)</f>
        <v>8479675</v>
      </c>
      <c r="I180" s="201" t="str">
        <f>INDEX('Planilla Nacional'!$C$15:$H$66,(ROW()-1)/5-1,6)</f>
        <v>--</v>
      </c>
      <c r="J180" s="55"/>
      <c r="K180" s="62"/>
      <c r="L180" s="63"/>
      <c r="M180" s="18"/>
    </row>
    <row r="181" spans="2:13" ht="15.75" customHeight="1">
      <c r="B181" s="136" t="s">
        <v>37</v>
      </c>
      <c r="C181" s="205"/>
      <c r="D181" s="202"/>
      <c r="E181" s="202"/>
      <c r="F181" s="202"/>
      <c r="G181" s="202"/>
      <c r="H181" s="202"/>
      <c r="I181" s="202"/>
      <c r="J181" s="56"/>
      <c r="K181" s="64"/>
      <c r="L181" s="65"/>
      <c r="M181" s="45"/>
    </row>
    <row r="182" spans="2:13" ht="15.75" customHeight="1">
      <c r="B182" s="136" t="s">
        <v>38</v>
      </c>
      <c r="C182" s="205"/>
      <c r="D182" s="202"/>
      <c r="E182" s="202"/>
      <c r="F182" s="202"/>
      <c r="G182" s="202"/>
      <c r="H182" s="202"/>
      <c r="I182" s="202"/>
      <c r="J182" s="56"/>
      <c r="K182" s="64"/>
      <c r="L182" s="65"/>
      <c r="M182" s="45"/>
    </row>
    <row r="183" spans="2:13" ht="15.75" customHeight="1">
      <c r="B183" s="136" t="s">
        <v>39</v>
      </c>
      <c r="C183" s="205"/>
      <c r="D183" s="202"/>
      <c r="E183" s="202"/>
      <c r="F183" s="202"/>
      <c r="G183" s="202"/>
      <c r="H183" s="202"/>
      <c r="I183" s="202"/>
      <c r="J183" s="56"/>
      <c r="K183" s="43"/>
      <c r="L183" s="65"/>
      <c r="M183" s="45"/>
    </row>
    <row r="184" spans="2:13" ht="15.75" customHeight="1" thickBot="1">
      <c r="B184" s="137" t="s">
        <v>40</v>
      </c>
      <c r="C184" s="206"/>
      <c r="D184" s="203"/>
      <c r="E184" s="203"/>
      <c r="F184" s="203"/>
      <c r="G184" s="203"/>
      <c r="H184" s="203"/>
      <c r="I184" s="203"/>
      <c r="J184" s="57"/>
      <c r="K184" s="46"/>
      <c r="L184" s="58"/>
      <c r="M184" s="45"/>
    </row>
    <row r="185" spans="2:13" ht="15.75" customHeight="1">
      <c r="B185" s="135" t="s">
        <v>36</v>
      </c>
      <c r="C185" s="204">
        <v>35</v>
      </c>
      <c r="D185" s="201">
        <f>INDEX('Planilla Nacional'!$C$15:$H$66,(ROW()-1)/5-1,1)</f>
        <v>4</v>
      </c>
      <c r="E185" s="201" t="str">
        <f>INDEX('Planilla Nacional'!$C$15:$H$66,(ROW()-1)/5-1,2)</f>
        <v>C/U</v>
      </c>
      <c r="F185" s="201">
        <f>INDEX('Planilla Nacional'!$C$15:$H$66,(ROW()-1)/5-1,3)</f>
        <v>1000004060</v>
      </c>
      <c r="G185" s="201" t="str">
        <f>INDEX('Planilla Nacional'!$C$15:$H$66,(ROW()-1)/5-1,4)</f>
        <v>ACOP 8476711 P/LOCOMOTORA GM</v>
      </c>
      <c r="H185" s="201">
        <f>INDEX('Planilla Nacional'!$C$15:$H$66,(ROW()-1)/5-1,5)</f>
        <v>8476711</v>
      </c>
      <c r="I185" s="201" t="str">
        <f>INDEX('Planilla Nacional'!$C$15:$H$66,(ROW()-1)/5-1,6)</f>
        <v>--</v>
      </c>
      <c r="J185" s="55"/>
      <c r="K185" s="62"/>
      <c r="L185" s="63"/>
      <c r="M185" s="18"/>
    </row>
    <row r="186" spans="2:13" ht="15.75" customHeight="1">
      <c r="B186" s="136" t="s">
        <v>37</v>
      </c>
      <c r="C186" s="205"/>
      <c r="D186" s="202"/>
      <c r="E186" s="202"/>
      <c r="F186" s="202"/>
      <c r="G186" s="202"/>
      <c r="H186" s="202"/>
      <c r="I186" s="202"/>
      <c r="J186" s="56"/>
      <c r="K186" s="64"/>
      <c r="L186" s="65"/>
      <c r="M186" s="45"/>
    </row>
    <row r="187" spans="2:13" ht="15.75" customHeight="1">
      <c r="B187" s="136" t="s">
        <v>38</v>
      </c>
      <c r="C187" s="205"/>
      <c r="D187" s="202"/>
      <c r="E187" s="202"/>
      <c r="F187" s="202"/>
      <c r="G187" s="202"/>
      <c r="H187" s="202"/>
      <c r="I187" s="202"/>
      <c r="J187" s="56"/>
      <c r="K187" s="64"/>
      <c r="L187" s="65"/>
      <c r="M187" s="45"/>
    </row>
    <row r="188" spans="2:13" ht="15.75" customHeight="1">
      <c r="B188" s="136" t="s">
        <v>39</v>
      </c>
      <c r="C188" s="205"/>
      <c r="D188" s="202"/>
      <c r="E188" s="202"/>
      <c r="F188" s="202"/>
      <c r="G188" s="202"/>
      <c r="H188" s="202"/>
      <c r="I188" s="202"/>
      <c r="J188" s="56"/>
      <c r="K188" s="43"/>
      <c r="L188" s="65"/>
      <c r="M188" s="45"/>
    </row>
    <row r="189" spans="2:13" ht="15.75" customHeight="1" thickBot="1">
      <c r="B189" s="137" t="s">
        <v>40</v>
      </c>
      <c r="C189" s="206"/>
      <c r="D189" s="203"/>
      <c r="E189" s="203"/>
      <c r="F189" s="203"/>
      <c r="G189" s="203"/>
      <c r="H189" s="203"/>
      <c r="I189" s="203"/>
      <c r="J189" s="57"/>
      <c r="K189" s="46"/>
      <c r="L189" s="58"/>
      <c r="M189" s="45"/>
    </row>
    <row r="190" spans="2:13" ht="15.75" customHeight="1">
      <c r="B190" s="135" t="s">
        <v>36</v>
      </c>
      <c r="C190" s="204">
        <v>36</v>
      </c>
      <c r="D190" s="201">
        <f>INDEX('Planilla Nacional'!$C$15:$H$66,(ROW()-1)/5-1,1)</f>
        <v>9</v>
      </c>
      <c r="E190" s="201" t="str">
        <f>INDEX('Planilla Nacional'!$C$15:$H$66,(ROW()-1)/5-1,2)</f>
        <v>C/U</v>
      </c>
      <c r="F190" s="201">
        <f>INDEX('Planilla Nacional'!$C$15:$H$66,(ROW()-1)/5-1,3)</f>
        <v>1000004340</v>
      </c>
      <c r="G190" s="201" t="str">
        <f>INDEX('Planilla Nacional'!$C$15:$H$66,(ROW()-1)/5-1,4)</f>
        <v>RUEDA 8189214 ,0-10-3-7075 P/LOCOMOTORA</v>
      </c>
      <c r="H190" s="201">
        <f>INDEX('Planilla Nacional'!$C$15:$H$66,(ROW()-1)/5-1,5)</f>
        <v>8189214</v>
      </c>
      <c r="I190" s="201" t="str">
        <f>INDEX('Planilla Nacional'!$C$15:$H$66,(ROW()-1)/5-1,6)</f>
        <v>--</v>
      </c>
      <c r="J190" s="55"/>
      <c r="K190" s="62"/>
      <c r="L190" s="63"/>
      <c r="M190" s="18"/>
    </row>
    <row r="191" spans="2:13" ht="15.75" customHeight="1">
      <c r="B191" s="136" t="s">
        <v>37</v>
      </c>
      <c r="C191" s="205"/>
      <c r="D191" s="202"/>
      <c r="E191" s="202"/>
      <c r="F191" s="202"/>
      <c r="G191" s="202"/>
      <c r="H191" s="202"/>
      <c r="I191" s="202"/>
      <c r="J191" s="56"/>
      <c r="K191" s="64"/>
      <c r="L191" s="65"/>
      <c r="M191" s="45"/>
    </row>
    <row r="192" spans="2:13" ht="15.75" customHeight="1">
      <c r="B192" s="136" t="s">
        <v>38</v>
      </c>
      <c r="C192" s="205"/>
      <c r="D192" s="202"/>
      <c r="E192" s="202"/>
      <c r="F192" s="202"/>
      <c r="G192" s="202"/>
      <c r="H192" s="202"/>
      <c r="I192" s="202"/>
      <c r="J192" s="56"/>
      <c r="K192" s="64"/>
      <c r="L192" s="65"/>
      <c r="M192" s="45"/>
    </row>
    <row r="193" spans="2:13" ht="15.75" customHeight="1">
      <c r="B193" s="136" t="s">
        <v>39</v>
      </c>
      <c r="C193" s="205"/>
      <c r="D193" s="202"/>
      <c r="E193" s="202"/>
      <c r="F193" s="202"/>
      <c r="G193" s="202"/>
      <c r="H193" s="202"/>
      <c r="I193" s="202"/>
      <c r="J193" s="56"/>
      <c r="K193" s="43"/>
      <c r="L193" s="65"/>
      <c r="M193" s="45"/>
    </row>
    <row r="194" spans="2:13" ht="15.75" customHeight="1" thickBot="1">
      <c r="B194" s="137" t="s">
        <v>40</v>
      </c>
      <c r="C194" s="206"/>
      <c r="D194" s="203"/>
      <c r="E194" s="203"/>
      <c r="F194" s="203"/>
      <c r="G194" s="203"/>
      <c r="H194" s="203"/>
      <c r="I194" s="203"/>
      <c r="J194" s="57"/>
      <c r="K194" s="46"/>
      <c r="L194" s="58"/>
      <c r="M194" s="45"/>
    </row>
    <row r="195" spans="2:13" ht="15.75" customHeight="1">
      <c r="B195" s="135" t="s">
        <v>36</v>
      </c>
      <c r="C195" s="204">
        <v>37</v>
      </c>
      <c r="D195" s="201">
        <f>INDEX('Planilla Nacional'!$C$15:$H$66,(ROW()-1)/5-1,1)</f>
        <v>4</v>
      </c>
      <c r="E195" s="201" t="str">
        <f>INDEX('Planilla Nacional'!$C$15:$H$66,(ROW()-1)/5-1,2)</f>
        <v>C/U</v>
      </c>
      <c r="F195" s="201">
        <f>INDEX('Planilla Nacional'!$C$15:$H$66,(ROW()-1)/5-1,3)</f>
        <v>1000008906</v>
      </c>
      <c r="G195" s="201" t="str">
        <f>INDEX('Planilla Nacional'!$C$15:$H$66,(ROW()-1)/5-1,4)</f>
        <v>INT 8355620 P/GM</v>
      </c>
      <c r="H195" s="201">
        <f>INDEX('Planilla Nacional'!$C$15:$H$66,(ROW()-1)/5-1,5)</f>
        <v>8355620</v>
      </c>
      <c r="I195" s="201" t="str">
        <f>INDEX('Planilla Nacional'!$C$15:$H$66,(ROW()-1)/5-1,6)</f>
        <v>--</v>
      </c>
      <c r="J195" s="55"/>
      <c r="K195" s="62"/>
      <c r="L195" s="63"/>
      <c r="M195" s="18"/>
    </row>
    <row r="196" spans="2:13" ht="15.75" customHeight="1">
      <c r="B196" s="136" t="s">
        <v>37</v>
      </c>
      <c r="C196" s="205"/>
      <c r="D196" s="202"/>
      <c r="E196" s="202"/>
      <c r="F196" s="202"/>
      <c r="G196" s="202"/>
      <c r="H196" s="202"/>
      <c r="I196" s="202"/>
      <c r="J196" s="56"/>
      <c r="K196" s="64"/>
      <c r="L196" s="65"/>
      <c r="M196" s="45"/>
    </row>
    <row r="197" spans="2:13" ht="15.75" customHeight="1">
      <c r="B197" s="136" t="s">
        <v>38</v>
      </c>
      <c r="C197" s="205"/>
      <c r="D197" s="202"/>
      <c r="E197" s="202"/>
      <c r="F197" s="202"/>
      <c r="G197" s="202"/>
      <c r="H197" s="202"/>
      <c r="I197" s="202"/>
      <c r="J197" s="56"/>
      <c r="K197" s="64"/>
      <c r="L197" s="65"/>
      <c r="M197" s="45"/>
    </row>
    <row r="198" spans="2:13" ht="15.75" customHeight="1">
      <c r="B198" s="136" t="s">
        <v>39</v>
      </c>
      <c r="C198" s="205"/>
      <c r="D198" s="202"/>
      <c r="E198" s="202"/>
      <c r="F198" s="202"/>
      <c r="G198" s="202"/>
      <c r="H198" s="202"/>
      <c r="I198" s="202"/>
      <c r="J198" s="56"/>
      <c r="K198" s="43"/>
      <c r="L198" s="65"/>
      <c r="M198" s="45"/>
    </row>
    <row r="199" spans="2:13" ht="15.75" customHeight="1" thickBot="1">
      <c r="B199" s="137" t="s">
        <v>40</v>
      </c>
      <c r="C199" s="206"/>
      <c r="D199" s="203"/>
      <c r="E199" s="203"/>
      <c r="F199" s="203"/>
      <c r="G199" s="203"/>
      <c r="H199" s="203"/>
      <c r="I199" s="203"/>
      <c r="J199" s="57"/>
      <c r="K199" s="46"/>
      <c r="L199" s="58"/>
      <c r="M199" s="45"/>
    </row>
    <row r="200" spans="2:13" ht="15.75" customHeight="1">
      <c r="B200" s="135" t="s">
        <v>36</v>
      </c>
      <c r="C200" s="204">
        <v>38</v>
      </c>
      <c r="D200" s="201">
        <f>INDEX('Planilla Nacional'!$C$15:$H$66,(ROW()-1)/5-1,1)</f>
        <v>5</v>
      </c>
      <c r="E200" s="201" t="str">
        <f>INDEX('Planilla Nacional'!$C$15:$H$66,(ROW()-1)/5-1,2)</f>
        <v>C/U</v>
      </c>
      <c r="F200" s="201">
        <f>INDEX('Planilla Nacional'!$C$15:$H$66,(ROW()-1)/5-1,3)</f>
        <v>1000021056</v>
      </c>
      <c r="G200" s="201" t="str">
        <f>INDEX('Planilla Nacional'!$C$15:$H$66,(ROW()-1)/5-1,4)</f>
        <v>VALV RELEVADORA HB-5 549930 P/LOCOMOTORA</v>
      </c>
      <c r="H200" s="201">
        <f>INDEX('Planilla Nacional'!$C$15:$H$66,(ROW()-1)/5-1,5)</f>
        <v>549930</v>
      </c>
      <c r="I200" s="201" t="str">
        <f>INDEX('Planilla Nacional'!$C$15:$H$66,(ROW()-1)/5-1,6)</f>
        <v>--</v>
      </c>
      <c r="J200" s="55"/>
      <c r="K200" s="62"/>
      <c r="L200" s="63"/>
      <c r="M200" s="18"/>
    </row>
    <row r="201" spans="2:13" ht="15.75" customHeight="1">
      <c r="B201" s="136" t="s">
        <v>37</v>
      </c>
      <c r="C201" s="205"/>
      <c r="D201" s="202"/>
      <c r="E201" s="202"/>
      <c r="F201" s="202"/>
      <c r="G201" s="202"/>
      <c r="H201" s="202"/>
      <c r="I201" s="202"/>
      <c r="J201" s="56"/>
      <c r="K201" s="64"/>
      <c r="L201" s="65"/>
      <c r="M201" s="45"/>
    </row>
    <row r="202" spans="2:13" ht="15.75" customHeight="1">
      <c r="B202" s="136" t="s">
        <v>38</v>
      </c>
      <c r="C202" s="205"/>
      <c r="D202" s="202"/>
      <c r="E202" s="202"/>
      <c r="F202" s="202"/>
      <c r="G202" s="202"/>
      <c r="H202" s="202"/>
      <c r="I202" s="202"/>
      <c r="J202" s="56"/>
      <c r="K202" s="64"/>
      <c r="L202" s="65"/>
      <c r="M202" s="45"/>
    </row>
    <row r="203" spans="2:13" ht="15.75" customHeight="1">
      <c r="B203" s="136" t="s">
        <v>39</v>
      </c>
      <c r="C203" s="205"/>
      <c r="D203" s="202"/>
      <c r="E203" s="202"/>
      <c r="F203" s="202"/>
      <c r="G203" s="202"/>
      <c r="H203" s="202"/>
      <c r="I203" s="202"/>
      <c r="J203" s="56"/>
      <c r="K203" s="43"/>
      <c r="L203" s="65"/>
      <c r="M203" s="45"/>
    </row>
    <row r="204" spans="2:13" ht="15.75" customHeight="1" thickBot="1">
      <c r="B204" s="137" t="s">
        <v>40</v>
      </c>
      <c r="C204" s="206"/>
      <c r="D204" s="203"/>
      <c r="E204" s="203"/>
      <c r="F204" s="203"/>
      <c r="G204" s="203"/>
      <c r="H204" s="203"/>
      <c r="I204" s="203"/>
      <c r="J204" s="57"/>
      <c r="K204" s="46"/>
      <c r="L204" s="58"/>
      <c r="M204" s="45"/>
    </row>
    <row r="205" spans="2:13" ht="15.75" customHeight="1">
      <c r="B205" s="135" t="s">
        <v>36</v>
      </c>
      <c r="C205" s="204">
        <v>39</v>
      </c>
      <c r="D205" s="201">
        <f>INDEX('Planilla Nacional'!$C$15:$H$66,(ROW()-1)/5-1,1)</f>
        <v>36</v>
      </c>
      <c r="E205" s="201" t="str">
        <f>INDEX('Planilla Nacional'!$C$15:$H$66,(ROW()-1)/5-1,2)</f>
        <v>C/U</v>
      </c>
      <c r="F205" s="201">
        <f>INDEX('Planilla Nacional'!$C$15:$H$66,(ROW()-1)/5-1,3)</f>
        <v>1000021261</v>
      </c>
      <c r="G205" s="201" t="str">
        <f>INDEX('Planilla Nacional'!$C$15:$H$66,(ROW()-1)/5-1,4)</f>
        <v>EMPAQ P/CIL D/FRENO 8062832</v>
      </c>
      <c r="H205" s="201">
        <f>INDEX('Planilla Nacional'!$C$15:$H$66,(ROW()-1)/5-1,5)</f>
        <v>8062832</v>
      </c>
      <c r="I205" s="201" t="str">
        <f>INDEX('Planilla Nacional'!$C$15:$H$66,(ROW()-1)/5-1,6)</f>
        <v>008503DTMR0362-EA</v>
      </c>
      <c r="J205" s="55"/>
      <c r="K205" s="62"/>
      <c r="L205" s="63"/>
      <c r="M205" s="18"/>
    </row>
    <row r="206" spans="2:13" ht="15.75" customHeight="1">
      <c r="B206" s="136" t="s">
        <v>37</v>
      </c>
      <c r="C206" s="205"/>
      <c r="D206" s="202"/>
      <c r="E206" s="202"/>
      <c r="F206" s="202"/>
      <c r="G206" s="202"/>
      <c r="H206" s="202"/>
      <c r="I206" s="202"/>
      <c r="J206" s="56"/>
      <c r="K206" s="64"/>
      <c r="L206" s="65"/>
      <c r="M206" s="45"/>
    </row>
    <row r="207" spans="2:13" ht="15.75" customHeight="1">
      <c r="B207" s="136" t="s">
        <v>38</v>
      </c>
      <c r="C207" s="205"/>
      <c r="D207" s="202"/>
      <c r="E207" s="202"/>
      <c r="F207" s="202"/>
      <c r="G207" s="202"/>
      <c r="H207" s="202"/>
      <c r="I207" s="202"/>
      <c r="J207" s="56"/>
      <c r="K207" s="64"/>
      <c r="L207" s="65"/>
      <c r="M207" s="45"/>
    </row>
    <row r="208" spans="2:13" ht="15.75" customHeight="1">
      <c r="B208" s="136" t="s">
        <v>39</v>
      </c>
      <c r="C208" s="205"/>
      <c r="D208" s="202"/>
      <c r="E208" s="202"/>
      <c r="F208" s="202"/>
      <c r="G208" s="202"/>
      <c r="H208" s="202"/>
      <c r="I208" s="202"/>
      <c r="J208" s="56"/>
      <c r="K208" s="43"/>
      <c r="L208" s="65"/>
      <c r="M208" s="45"/>
    </row>
    <row r="209" spans="2:13" ht="15.75" customHeight="1" thickBot="1">
      <c r="B209" s="137" t="s">
        <v>40</v>
      </c>
      <c r="C209" s="206"/>
      <c r="D209" s="203"/>
      <c r="E209" s="203"/>
      <c r="F209" s="203"/>
      <c r="G209" s="203"/>
      <c r="H209" s="203"/>
      <c r="I209" s="203"/>
      <c r="J209" s="57"/>
      <c r="K209" s="46"/>
      <c r="L209" s="58"/>
      <c r="M209" s="45"/>
    </row>
    <row r="210" spans="2:13" ht="15.75" customHeight="1">
      <c r="B210" s="135" t="s">
        <v>36</v>
      </c>
      <c r="C210" s="204">
        <v>40</v>
      </c>
      <c r="D210" s="201">
        <f>INDEX('Planilla Nacional'!$C$15:$H$66,(ROW()-1)/5-1,1)</f>
        <v>7</v>
      </c>
      <c r="E210" s="201" t="str">
        <f>INDEX('Planilla Nacional'!$C$15:$H$66,(ROW()-1)/5-1,2)</f>
        <v>C/U</v>
      </c>
      <c r="F210" s="201">
        <f>INDEX('Planilla Nacional'!$C$15:$H$66,(ROW()-1)/5-1,3)</f>
        <v>1000021386</v>
      </c>
      <c r="G210" s="201" t="str">
        <f>INDEX('Planilla Nacional'!$C$15:$H$66,(ROW()-1)/5-1,4)</f>
        <v>EMBOLO AMORT P/REGUL WOODWARD 8152073</v>
      </c>
      <c r="H210" s="201">
        <f>INDEX('Planilla Nacional'!$C$15:$H$66,(ROW()-1)/5-1,5)</f>
        <v>8152073</v>
      </c>
      <c r="I210" s="201" t="str">
        <f>INDEX('Planilla Nacional'!$C$15:$H$66,(ROW()-1)/5-1,6)</f>
        <v>--</v>
      </c>
      <c r="J210" s="55"/>
      <c r="K210" s="62"/>
      <c r="L210" s="63"/>
      <c r="M210" s="18"/>
    </row>
    <row r="211" spans="2:13" ht="15.75" customHeight="1">
      <c r="B211" s="136" t="s">
        <v>37</v>
      </c>
      <c r="C211" s="205"/>
      <c r="D211" s="202"/>
      <c r="E211" s="202"/>
      <c r="F211" s="202"/>
      <c r="G211" s="202"/>
      <c r="H211" s="202"/>
      <c r="I211" s="202"/>
      <c r="J211" s="56"/>
      <c r="K211" s="64"/>
      <c r="L211" s="65"/>
      <c r="M211" s="45"/>
    </row>
    <row r="212" spans="2:13" ht="15.75" customHeight="1">
      <c r="B212" s="136" t="s">
        <v>38</v>
      </c>
      <c r="C212" s="205"/>
      <c r="D212" s="202"/>
      <c r="E212" s="202"/>
      <c r="F212" s="202"/>
      <c r="G212" s="202"/>
      <c r="H212" s="202"/>
      <c r="I212" s="202"/>
      <c r="J212" s="56"/>
      <c r="K212" s="64"/>
      <c r="L212" s="65"/>
      <c r="M212" s="45"/>
    </row>
    <row r="213" spans="2:13" ht="15.75" customHeight="1">
      <c r="B213" s="136" t="s">
        <v>39</v>
      </c>
      <c r="C213" s="205"/>
      <c r="D213" s="202"/>
      <c r="E213" s="202"/>
      <c r="F213" s="202"/>
      <c r="G213" s="202"/>
      <c r="H213" s="202"/>
      <c r="I213" s="202"/>
      <c r="J213" s="56"/>
      <c r="K213" s="43"/>
      <c r="L213" s="65"/>
      <c r="M213" s="45"/>
    </row>
    <row r="214" spans="2:13" ht="15.75" customHeight="1" thickBot="1">
      <c r="B214" s="137" t="s">
        <v>40</v>
      </c>
      <c r="C214" s="206"/>
      <c r="D214" s="203"/>
      <c r="E214" s="203"/>
      <c r="F214" s="203"/>
      <c r="G214" s="203"/>
      <c r="H214" s="203"/>
      <c r="I214" s="203"/>
      <c r="J214" s="57"/>
      <c r="K214" s="46"/>
      <c r="L214" s="58"/>
      <c r="M214" s="45"/>
    </row>
    <row r="215" spans="2:13" ht="15.75" customHeight="1">
      <c r="B215" s="135" t="s">
        <v>36</v>
      </c>
      <c r="C215" s="204">
        <v>41</v>
      </c>
      <c r="D215" s="201">
        <f>INDEX('Planilla Nacional'!$C$15:$H$66,(ROW()-1)/5-1,1)</f>
        <v>2</v>
      </c>
      <c r="E215" s="201" t="str">
        <f>INDEX('Planilla Nacional'!$C$15:$H$66,(ROW()-1)/5-1,2)</f>
        <v>C/U</v>
      </c>
      <c r="F215" s="201">
        <f>INDEX('Planilla Nacional'!$C$15:$H$66,(ROW()-1)/5-1,3)</f>
        <v>1000021504</v>
      </c>
      <c r="G215" s="201" t="str">
        <f>INDEX('Planilla Nacional'!$C$15:$H$66,(ROW()-1)/5-1,4)</f>
        <v>VALV SELECT F-1 COMP 557995 P/LOCOMOTORA</v>
      </c>
      <c r="H215" s="201">
        <f>INDEX('Planilla Nacional'!$C$15:$H$66,(ROW()-1)/5-1,5)</f>
        <v>8252419</v>
      </c>
      <c r="I215" s="201" t="str">
        <f>INDEX('Planilla Nacional'!$C$15:$H$66,(ROW()-1)/5-1,6)</f>
        <v>--</v>
      </c>
      <c r="J215" s="55"/>
      <c r="K215" s="62"/>
      <c r="L215" s="63"/>
      <c r="M215" s="18"/>
    </row>
    <row r="216" spans="2:13" ht="15.75" customHeight="1">
      <c r="B216" s="136" t="s">
        <v>37</v>
      </c>
      <c r="C216" s="205"/>
      <c r="D216" s="202"/>
      <c r="E216" s="202"/>
      <c r="F216" s="202"/>
      <c r="G216" s="202"/>
      <c r="H216" s="202"/>
      <c r="I216" s="202"/>
      <c r="J216" s="56"/>
      <c r="K216" s="64"/>
      <c r="L216" s="65"/>
      <c r="M216" s="45"/>
    </row>
    <row r="217" spans="2:13" ht="15.75" customHeight="1">
      <c r="B217" s="136" t="s">
        <v>38</v>
      </c>
      <c r="C217" s="205"/>
      <c r="D217" s="202"/>
      <c r="E217" s="202"/>
      <c r="F217" s="202"/>
      <c r="G217" s="202"/>
      <c r="H217" s="202"/>
      <c r="I217" s="202"/>
      <c r="J217" s="56"/>
      <c r="K217" s="64"/>
      <c r="L217" s="65"/>
      <c r="M217" s="45"/>
    </row>
    <row r="218" spans="2:13" ht="15.75" customHeight="1">
      <c r="B218" s="136" t="s">
        <v>39</v>
      </c>
      <c r="C218" s="205"/>
      <c r="D218" s="202"/>
      <c r="E218" s="202"/>
      <c r="F218" s="202"/>
      <c r="G218" s="202"/>
      <c r="H218" s="202"/>
      <c r="I218" s="202"/>
      <c r="J218" s="56"/>
      <c r="K218" s="43"/>
      <c r="L218" s="65"/>
      <c r="M218" s="45"/>
    </row>
    <row r="219" spans="2:13" ht="15.75" customHeight="1" thickBot="1">
      <c r="B219" s="137" t="s">
        <v>40</v>
      </c>
      <c r="C219" s="206"/>
      <c r="D219" s="203"/>
      <c r="E219" s="203"/>
      <c r="F219" s="203"/>
      <c r="G219" s="203"/>
      <c r="H219" s="203"/>
      <c r="I219" s="203"/>
      <c r="J219" s="57"/>
      <c r="K219" s="46"/>
      <c r="L219" s="58"/>
      <c r="M219" s="45"/>
    </row>
    <row r="220" spans="2:13" ht="15.75" customHeight="1">
      <c r="B220" s="135" t="s">
        <v>36</v>
      </c>
      <c r="C220" s="204">
        <v>42</v>
      </c>
      <c r="D220" s="201">
        <f>INDEX('Planilla Nacional'!$C$15:$H$66,(ROW()-1)/5-1,1)</f>
        <v>6</v>
      </c>
      <c r="E220" s="201" t="str">
        <f>INDEX('Planilla Nacional'!$C$15:$H$66,(ROW()-1)/5-1,2)</f>
        <v>C/U</v>
      </c>
      <c r="F220" s="201">
        <f>INDEX('Planilla Nacional'!$C$15:$H$66,(ROW()-1)/5-1,3)</f>
        <v>1000021529</v>
      </c>
      <c r="G220" s="201" t="str">
        <f>INDEX('Planilla Nacional'!$C$15:$H$66,(ROW()-1)/5-1,4)</f>
        <v>LEVA P/VALV EMERG 26-C/26-B-1 40012344 (</v>
      </c>
      <c r="H220" s="201">
        <f>INDEX('Planilla Nacional'!$C$15:$H$66,(ROW()-1)/5-1,5)</f>
        <v>40012344</v>
      </c>
      <c r="I220" s="201" t="str">
        <f>INDEX('Planilla Nacional'!$C$15:$H$66,(ROW()-1)/5-1,6)</f>
        <v>--</v>
      </c>
      <c r="J220" s="55"/>
      <c r="K220" s="62"/>
      <c r="L220" s="63"/>
      <c r="M220" s="18"/>
    </row>
    <row r="221" spans="2:13" ht="15.75" customHeight="1">
      <c r="B221" s="136" t="s">
        <v>37</v>
      </c>
      <c r="C221" s="205"/>
      <c r="D221" s="202"/>
      <c r="E221" s="202"/>
      <c r="F221" s="202"/>
      <c r="G221" s="202"/>
      <c r="H221" s="202"/>
      <c r="I221" s="202"/>
      <c r="J221" s="56"/>
      <c r="K221" s="64"/>
      <c r="L221" s="65"/>
      <c r="M221" s="45"/>
    </row>
    <row r="222" spans="2:13" ht="15.75" customHeight="1">
      <c r="B222" s="136" t="s">
        <v>38</v>
      </c>
      <c r="C222" s="205"/>
      <c r="D222" s="202"/>
      <c r="E222" s="202"/>
      <c r="F222" s="202"/>
      <c r="G222" s="202"/>
      <c r="H222" s="202"/>
      <c r="I222" s="202"/>
      <c r="J222" s="56"/>
      <c r="K222" s="64"/>
      <c r="L222" s="65"/>
      <c r="M222" s="45"/>
    </row>
    <row r="223" spans="2:13" ht="15.75" customHeight="1">
      <c r="B223" s="136" t="s">
        <v>39</v>
      </c>
      <c r="C223" s="205"/>
      <c r="D223" s="202"/>
      <c r="E223" s="202"/>
      <c r="F223" s="202"/>
      <c r="G223" s="202"/>
      <c r="H223" s="202"/>
      <c r="I223" s="202"/>
      <c r="J223" s="56"/>
      <c r="K223" s="43"/>
      <c r="L223" s="65"/>
      <c r="M223" s="45"/>
    </row>
    <row r="224" spans="2:13" ht="15.75" customHeight="1" thickBot="1">
      <c r="B224" s="137" t="s">
        <v>40</v>
      </c>
      <c r="C224" s="206"/>
      <c r="D224" s="203"/>
      <c r="E224" s="203"/>
      <c r="F224" s="203"/>
      <c r="G224" s="203"/>
      <c r="H224" s="203"/>
      <c r="I224" s="203"/>
      <c r="J224" s="57"/>
      <c r="K224" s="46"/>
      <c r="L224" s="58"/>
      <c r="M224" s="45"/>
    </row>
    <row r="225" spans="2:13" ht="15.75" customHeight="1">
      <c r="B225" s="135" t="s">
        <v>36</v>
      </c>
      <c r="C225" s="204">
        <v>43</v>
      </c>
      <c r="D225" s="201">
        <f>INDEX('Planilla Nacional'!$C$15:$H$66,(ROW()-1)/5-1,1)</f>
        <v>11</v>
      </c>
      <c r="E225" s="201" t="str">
        <f>INDEX('Planilla Nacional'!$C$15:$H$66,(ROW()-1)/5-1,2)</f>
        <v>C/U</v>
      </c>
      <c r="F225" s="201">
        <f>INDEX('Planilla Nacional'!$C$15:$H$66,(ROW()-1)/5-1,3)</f>
        <v>1000021544</v>
      </c>
      <c r="G225" s="201" t="str">
        <f>INDEX('Planilla Nacional'!$C$15:$H$66,(ROW()-1)/5-1,4)</f>
        <v>SEGUID INF D/DIAFRAG P/VALV FRENO</v>
      </c>
      <c r="H225" s="201">
        <f>INDEX('Planilla Nacional'!$C$15:$H$66,(ROW()-1)/5-1,5)</f>
        <v>560394</v>
      </c>
      <c r="I225" s="201" t="str">
        <f>INDEX('Planilla Nacional'!$C$15:$H$66,(ROW()-1)/5-1,6)</f>
        <v>--</v>
      </c>
      <c r="J225" s="55"/>
      <c r="K225" s="62"/>
      <c r="L225" s="63"/>
      <c r="M225" s="18"/>
    </row>
    <row r="226" spans="2:13" ht="15.75" customHeight="1">
      <c r="B226" s="136" t="s">
        <v>37</v>
      </c>
      <c r="C226" s="205"/>
      <c r="D226" s="202"/>
      <c r="E226" s="202"/>
      <c r="F226" s="202"/>
      <c r="G226" s="202"/>
      <c r="H226" s="202"/>
      <c r="I226" s="202"/>
      <c r="J226" s="56"/>
      <c r="K226" s="64"/>
      <c r="L226" s="65"/>
      <c r="M226" s="45"/>
    </row>
    <row r="227" spans="2:13" ht="15.75" customHeight="1">
      <c r="B227" s="136" t="s">
        <v>38</v>
      </c>
      <c r="C227" s="205"/>
      <c r="D227" s="202"/>
      <c r="E227" s="202"/>
      <c r="F227" s="202"/>
      <c r="G227" s="202"/>
      <c r="H227" s="202"/>
      <c r="I227" s="202"/>
      <c r="J227" s="56"/>
      <c r="K227" s="64"/>
      <c r="L227" s="65"/>
      <c r="M227" s="45"/>
    </row>
    <row r="228" spans="2:13" ht="15.75" customHeight="1">
      <c r="B228" s="136" t="s">
        <v>39</v>
      </c>
      <c r="C228" s="205"/>
      <c r="D228" s="202"/>
      <c r="E228" s="202"/>
      <c r="F228" s="202"/>
      <c r="G228" s="202"/>
      <c r="H228" s="202"/>
      <c r="I228" s="202"/>
      <c r="J228" s="56"/>
      <c r="K228" s="43"/>
      <c r="L228" s="65"/>
      <c r="M228" s="45"/>
    </row>
    <row r="229" spans="2:13" ht="15.75" customHeight="1" thickBot="1">
      <c r="B229" s="137" t="s">
        <v>40</v>
      </c>
      <c r="C229" s="206"/>
      <c r="D229" s="203"/>
      <c r="E229" s="203"/>
      <c r="F229" s="203"/>
      <c r="G229" s="203"/>
      <c r="H229" s="203"/>
      <c r="I229" s="203"/>
      <c r="J229" s="57"/>
      <c r="K229" s="46"/>
      <c r="L229" s="58"/>
      <c r="M229" s="45"/>
    </row>
    <row r="230" spans="2:13" ht="15.75" customHeight="1">
      <c r="B230" s="135" t="s">
        <v>36</v>
      </c>
      <c r="C230" s="204">
        <v>44</v>
      </c>
      <c r="D230" s="201">
        <f>INDEX('Planilla Nacional'!$C$15:$H$66,(ROW()-1)/5-1,1)</f>
        <v>11</v>
      </c>
      <c r="E230" s="201" t="str">
        <f>INDEX('Planilla Nacional'!$C$15:$H$66,(ROW()-1)/5-1,2)</f>
        <v>C/U</v>
      </c>
      <c r="F230" s="201">
        <f>INDEX('Planilla Nacional'!$C$15:$H$66,(ROW()-1)/5-1,3)</f>
        <v>1000021545</v>
      </c>
      <c r="G230" s="201" t="str">
        <f>INDEX('Planilla Nacional'!$C$15:$H$66,(ROW()-1)/5-1,4)</f>
        <v>SEGUID SUP P/VALV FRENO 560395 P/GM</v>
      </c>
      <c r="H230" s="201">
        <f>INDEX('Planilla Nacional'!$C$15:$H$66,(ROW()-1)/5-1,5)</f>
        <v>560395</v>
      </c>
      <c r="I230" s="201" t="str">
        <f>INDEX('Planilla Nacional'!$C$15:$H$66,(ROW()-1)/5-1,6)</f>
        <v>--</v>
      </c>
      <c r="J230" s="55"/>
      <c r="K230" s="62"/>
      <c r="L230" s="63"/>
      <c r="M230" s="18"/>
    </row>
    <row r="231" spans="2:13" ht="15.75" customHeight="1">
      <c r="B231" s="136" t="s">
        <v>37</v>
      </c>
      <c r="C231" s="205"/>
      <c r="D231" s="202"/>
      <c r="E231" s="202"/>
      <c r="F231" s="202"/>
      <c r="G231" s="202"/>
      <c r="H231" s="202"/>
      <c r="I231" s="202"/>
      <c r="J231" s="56"/>
      <c r="K231" s="64"/>
      <c r="L231" s="65"/>
      <c r="M231" s="45"/>
    </row>
    <row r="232" spans="2:13" ht="15.75" customHeight="1">
      <c r="B232" s="136" t="s">
        <v>38</v>
      </c>
      <c r="C232" s="205"/>
      <c r="D232" s="202"/>
      <c r="E232" s="202"/>
      <c r="F232" s="202"/>
      <c r="G232" s="202"/>
      <c r="H232" s="202"/>
      <c r="I232" s="202"/>
      <c r="J232" s="56"/>
      <c r="K232" s="64"/>
      <c r="L232" s="65"/>
      <c r="M232" s="45"/>
    </row>
    <row r="233" spans="2:13" ht="15.75" customHeight="1">
      <c r="B233" s="136" t="s">
        <v>39</v>
      </c>
      <c r="C233" s="205"/>
      <c r="D233" s="202"/>
      <c r="E233" s="202"/>
      <c r="F233" s="202"/>
      <c r="G233" s="202"/>
      <c r="H233" s="202"/>
      <c r="I233" s="202"/>
      <c r="J233" s="56"/>
      <c r="K233" s="43"/>
      <c r="L233" s="65"/>
      <c r="M233" s="45"/>
    </row>
    <row r="234" spans="2:13" ht="15.75" customHeight="1" thickBot="1">
      <c r="B234" s="137" t="s">
        <v>40</v>
      </c>
      <c r="C234" s="206"/>
      <c r="D234" s="203"/>
      <c r="E234" s="203"/>
      <c r="F234" s="203"/>
      <c r="G234" s="203"/>
      <c r="H234" s="203"/>
      <c r="I234" s="203"/>
      <c r="J234" s="57"/>
      <c r="K234" s="46"/>
      <c r="L234" s="58"/>
      <c r="M234" s="45"/>
    </row>
    <row r="235" spans="2:13" ht="15.75" customHeight="1">
      <c r="B235" s="135" t="s">
        <v>36</v>
      </c>
      <c r="C235" s="204">
        <v>45</v>
      </c>
      <c r="D235" s="201">
        <f>INDEX('Planilla Nacional'!$C$15:$H$66,(ROW()-1)/5-1,1)</f>
        <v>16</v>
      </c>
      <c r="E235" s="201" t="str">
        <f>INDEX('Planilla Nacional'!$C$15:$H$66,(ROW()-1)/5-1,2)</f>
        <v>C/U</v>
      </c>
      <c r="F235" s="201">
        <f>INDEX('Planilla Nacional'!$C$15:$H$66,(ROW()-1)/5-1,3)</f>
        <v>1000022346</v>
      </c>
      <c r="G235" s="201" t="str">
        <f>INDEX('Planilla Nacional'!$C$15:$H$66,(ROW()-1)/5-1,4)</f>
        <v>RESIS P/PANEL CTRL PPAL 8239506</v>
      </c>
      <c r="H235" s="201">
        <f>INDEX('Planilla Nacional'!$C$15:$H$66,(ROW()-1)/5-1,5)</f>
        <v>8239506</v>
      </c>
      <c r="I235" s="201" t="str">
        <f>INDEX('Planilla Nacional'!$C$15:$H$66,(ROW()-1)/5-1,6)</f>
        <v>--</v>
      </c>
      <c r="J235" s="55"/>
      <c r="K235" s="62"/>
      <c r="L235" s="63"/>
      <c r="M235" s="18"/>
    </row>
    <row r="236" spans="2:13" ht="15.75" customHeight="1">
      <c r="B236" s="136" t="s">
        <v>37</v>
      </c>
      <c r="C236" s="205"/>
      <c r="D236" s="202"/>
      <c r="E236" s="202"/>
      <c r="F236" s="202"/>
      <c r="G236" s="202"/>
      <c r="H236" s="202"/>
      <c r="I236" s="202"/>
      <c r="J236" s="56"/>
      <c r="K236" s="64"/>
      <c r="L236" s="65"/>
      <c r="M236" s="45"/>
    </row>
    <row r="237" spans="2:13" ht="15.75" customHeight="1">
      <c r="B237" s="136" t="s">
        <v>38</v>
      </c>
      <c r="C237" s="205"/>
      <c r="D237" s="202"/>
      <c r="E237" s="202"/>
      <c r="F237" s="202"/>
      <c r="G237" s="202"/>
      <c r="H237" s="202"/>
      <c r="I237" s="202"/>
      <c r="J237" s="56"/>
      <c r="K237" s="64"/>
      <c r="L237" s="65"/>
      <c r="M237" s="45"/>
    </row>
    <row r="238" spans="2:13" ht="15.75" customHeight="1">
      <c r="B238" s="136" t="s">
        <v>39</v>
      </c>
      <c r="C238" s="205"/>
      <c r="D238" s="202"/>
      <c r="E238" s="202"/>
      <c r="F238" s="202"/>
      <c r="G238" s="202"/>
      <c r="H238" s="202"/>
      <c r="I238" s="202"/>
      <c r="J238" s="56"/>
      <c r="K238" s="43"/>
      <c r="L238" s="65"/>
      <c r="M238" s="45"/>
    </row>
    <row r="239" spans="2:13" ht="15.75" customHeight="1" thickBot="1">
      <c r="B239" s="137" t="s">
        <v>40</v>
      </c>
      <c r="C239" s="206"/>
      <c r="D239" s="203"/>
      <c r="E239" s="203"/>
      <c r="F239" s="203"/>
      <c r="G239" s="203"/>
      <c r="H239" s="203"/>
      <c r="I239" s="203"/>
      <c r="J239" s="57"/>
      <c r="K239" s="46"/>
      <c r="L239" s="58"/>
      <c r="M239" s="45"/>
    </row>
    <row r="240" spans="2:13" ht="15.75" customHeight="1">
      <c r="B240" s="135" t="s">
        <v>36</v>
      </c>
      <c r="C240" s="204">
        <v>46</v>
      </c>
      <c r="D240" s="201">
        <f>INDEX('Planilla Nacional'!$C$15:$H$66,(ROW()-1)/5-1,1)</f>
        <v>22</v>
      </c>
      <c r="E240" s="201" t="str">
        <f>INDEX('Planilla Nacional'!$C$15:$H$66,(ROW()-1)/5-1,2)</f>
        <v>C/U</v>
      </c>
      <c r="F240" s="201">
        <f>INDEX('Planilla Nacional'!$C$15:$H$66,(ROW()-1)/5-1,3)</f>
        <v>1000022397</v>
      </c>
      <c r="G240" s="201" t="str">
        <f>INDEX('Planilla Nacional'!$C$15:$H$66,(ROW()-1)/5-1,4)</f>
        <v>INT P/CONTROLER 8298178 P/GM GT22CW</v>
      </c>
      <c r="H240" s="201">
        <f>INDEX('Planilla Nacional'!$C$15:$H$66,(ROW()-1)/5-1,5)</f>
        <v>8298178</v>
      </c>
      <c r="I240" s="201" t="str">
        <f>INDEX('Planilla Nacional'!$C$15:$H$66,(ROW()-1)/5-1,6)</f>
        <v>--</v>
      </c>
      <c r="J240" s="55"/>
      <c r="K240" s="62"/>
      <c r="L240" s="63"/>
      <c r="M240" s="18"/>
    </row>
    <row r="241" spans="2:13" ht="15.75" customHeight="1">
      <c r="B241" s="136" t="s">
        <v>37</v>
      </c>
      <c r="C241" s="205"/>
      <c r="D241" s="202"/>
      <c r="E241" s="202"/>
      <c r="F241" s="202"/>
      <c r="G241" s="202"/>
      <c r="H241" s="202"/>
      <c r="I241" s="202"/>
      <c r="J241" s="56"/>
      <c r="K241" s="64"/>
      <c r="L241" s="65"/>
      <c r="M241" s="45"/>
    </row>
    <row r="242" spans="2:13" ht="15.75" customHeight="1">
      <c r="B242" s="136" t="s">
        <v>38</v>
      </c>
      <c r="C242" s="205"/>
      <c r="D242" s="202"/>
      <c r="E242" s="202"/>
      <c r="F242" s="202"/>
      <c r="G242" s="202"/>
      <c r="H242" s="202"/>
      <c r="I242" s="202"/>
      <c r="J242" s="56"/>
      <c r="K242" s="64"/>
      <c r="L242" s="65"/>
      <c r="M242" s="45"/>
    </row>
    <row r="243" spans="2:13" ht="15.75" customHeight="1">
      <c r="B243" s="136" t="s">
        <v>39</v>
      </c>
      <c r="C243" s="205"/>
      <c r="D243" s="202"/>
      <c r="E243" s="202"/>
      <c r="F243" s="202"/>
      <c r="G243" s="202"/>
      <c r="H243" s="202"/>
      <c r="I243" s="202"/>
      <c r="J243" s="56"/>
      <c r="K243" s="43"/>
      <c r="L243" s="65"/>
      <c r="M243" s="45"/>
    </row>
    <row r="244" spans="2:13" ht="15.75" customHeight="1" thickBot="1">
      <c r="B244" s="137" t="s">
        <v>40</v>
      </c>
      <c r="C244" s="206"/>
      <c r="D244" s="203"/>
      <c r="E244" s="203"/>
      <c r="F244" s="203"/>
      <c r="G244" s="203"/>
      <c r="H244" s="203"/>
      <c r="I244" s="203"/>
      <c r="J244" s="57"/>
      <c r="K244" s="46"/>
      <c r="L244" s="58"/>
      <c r="M244" s="45"/>
    </row>
    <row r="245" spans="2:13" ht="15.75" customHeight="1">
      <c r="B245" s="135" t="s">
        <v>36</v>
      </c>
      <c r="C245" s="204">
        <v>47</v>
      </c>
      <c r="D245" s="201">
        <f>INDEX('Planilla Nacional'!$C$15:$H$66,(ROW()-1)/5-1,1)</f>
        <v>12</v>
      </c>
      <c r="E245" s="201" t="str">
        <f>INDEX('Planilla Nacional'!$C$15:$H$66,(ROW()-1)/5-1,2)</f>
        <v>C/U</v>
      </c>
      <c r="F245" s="201">
        <f>INDEX('Planilla Nacional'!$C$15:$H$66,(ROW()-1)/5-1,3)</f>
        <v>1000022891</v>
      </c>
      <c r="G245" s="201" t="str">
        <f>INDEX('Planilla Nacional'!$C$15:$H$66,(ROW()-1)/5-1,4)</f>
        <v>ELEM FILT P/FILTRO DE VACIO GA 80</v>
      </c>
      <c r="H245" s="201">
        <f>INDEX('Planilla Nacional'!$C$15:$H$66,(ROW()-1)/5-1,5)</f>
        <v>8158920</v>
      </c>
      <c r="I245" s="201" t="str">
        <f>INDEX('Planilla Nacional'!$C$15:$H$66,(ROW()-1)/5-1,6)</f>
        <v>--</v>
      </c>
      <c r="J245" s="55"/>
      <c r="K245" s="62"/>
      <c r="L245" s="63"/>
      <c r="M245" s="18"/>
    </row>
    <row r="246" spans="2:13" ht="15.75" customHeight="1">
      <c r="B246" s="136" t="s">
        <v>37</v>
      </c>
      <c r="C246" s="205"/>
      <c r="D246" s="202"/>
      <c r="E246" s="202"/>
      <c r="F246" s="202"/>
      <c r="G246" s="202"/>
      <c r="H246" s="202"/>
      <c r="I246" s="202"/>
      <c r="J246" s="56"/>
      <c r="K246" s="64"/>
      <c r="L246" s="65"/>
      <c r="M246" s="45"/>
    </row>
    <row r="247" spans="2:13" ht="15.75" customHeight="1">
      <c r="B247" s="136" t="s">
        <v>38</v>
      </c>
      <c r="C247" s="205"/>
      <c r="D247" s="202"/>
      <c r="E247" s="202"/>
      <c r="F247" s="202"/>
      <c r="G247" s="202"/>
      <c r="H247" s="202"/>
      <c r="I247" s="202"/>
      <c r="J247" s="56"/>
      <c r="K247" s="64"/>
      <c r="L247" s="65"/>
      <c r="M247" s="45"/>
    </row>
    <row r="248" spans="2:13" ht="15.75" customHeight="1">
      <c r="B248" s="136" t="s">
        <v>39</v>
      </c>
      <c r="C248" s="205"/>
      <c r="D248" s="202"/>
      <c r="E248" s="202"/>
      <c r="F248" s="202"/>
      <c r="G248" s="202"/>
      <c r="H248" s="202"/>
      <c r="I248" s="202"/>
      <c r="J248" s="56"/>
      <c r="K248" s="43"/>
      <c r="L248" s="65"/>
      <c r="M248" s="45"/>
    </row>
    <row r="249" spans="2:13" ht="15.75" customHeight="1" thickBot="1">
      <c r="B249" s="137" t="s">
        <v>40</v>
      </c>
      <c r="C249" s="206"/>
      <c r="D249" s="203"/>
      <c r="E249" s="203"/>
      <c r="F249" s="203"/>
      <c r="G249" s="203"/>
      <c r="H249" s="203"/>
      <c r="I249" s="203"/>
      <c r="J249" s="57"/>
      <c r="K249" s="46"/>
      <c r="L249" s="58"/>
      <c r="M249" s="45"/>
    </row>
    <row r="250" spans="2:13" ht="15.75" customHeight="1">
      <c r="B250" s="135" t="s">
        <v>36</v>
      </c>
      <c r="C250" s="204">
        <v>48</v>
      </c>
      <c r="D250" s="201">
        <f>INDEX('Planilla Nacional'!$C$15:$H$66,(ROW()-1)/5-1,1)</f>
        <v>8</v>
      </c>
      <c r="E250" s="201" t="str">
        <f>INDEX('Planilla Nacional'!$C$15:$H$66,(ROW()-1)/5-1,2)</f>
        <v>C/U</v>
      </c>
      <c r="F250" s="201">
        <f>INDEX('Planilla Nacional'!$C$15:$H$66,(ROW()-1)/5-1,3)</f>
        <v>1000023013</v>
      </c>
      <c r="G250" s="201" t="str">
        <f>INDEX('Planilla Nacional'!$C$15:$H$66,(ROW()-1)/5-1,4)</f>
        <v>CONTAC P/SIST ELEC AUX 8276563 P/GM GT22</v>
      </c>
      <c r="H250" s="201">
        <f>INDEX('Planilla Nacional'!$C$15:$H$66,(ROW()-1)/5-1,5)</f>
        <v>8276563</v>
      </c>
      <c r="I250" s="201" t="str">
        <f>INDEX('Planilla Nacional'!$C$15:$H$66,(ROW()-1)/5-1,6)</f>
        <v>--</v>
      </c>
      <c r="J250" s="55"/>
      <c r="K250" s="62"/>
      <c r="L250" s="63"/>
      <c r="M250" s="18"/>
    </row>
    <row r="251" spans="2:13" ht="15.75" customHeight="1">
      <c r="B251" s="136" t="s">
        <v>37</v>
      </c>
      <c r="C251" s="205"/>
      <c r="D251" s="202"/>
      <c r="E251" s="202"/>
      <c r="F251" s="202"/>
      <c r="G251" s="202"/>
      <c r="H251" s="202"/>
      <c r="I251" s="202"/>
      <c r="J251" s="56"/>
      <c r="K251" s="64"/>
      <c r="L251" s="65"/>
      <c r="M251" s="45"/>
    </row>
    <row r="252" spans="2:13" ht="15.75" customHeight="1">
      <c r="B252" s="136" t="s">
        <v>38</v>
      </c>
      <c r="C252" s="205"/>
      <c r="D252" s="202"/>
      <c r="E252" s="202"/>
      <c r="F252" s="202"/>
      <c r="G252" s="202"/>
      <c r="H252" s="202"/>
      <c r="I252" s="202"/>
      <c r="J252" s="56"/>
      <c r="K252" s="64"/>
      <c r="L252" s="65"/>
      <c r="M252" s="45"/>
    </row>
    <row r="253" spans="2:13" ht="15.75" customHeight="1">
      <c r="B253" s="136" t="s">
        <v>39</v>
      </c>
      <c r="C253" s="205"/>
      <c r="D253" s="202"/>
      <c r="E253" s="202"/>
      <c r="F253" s="202"/>
      <c r="G253" s="202"/>
      <c r="H253" s="202"/>
      <c r="I253" s="202"/>
      <c r="J253" s="56"/>
      <c r="K253" s="43"/>
      <c r="L253" s="65"/>
      <c r="M253" s="45"/>
    </row>
    <row r="254" spans="2:13" ht="15.75" customHeight="1" thickBot="1">
      <c r="B254" s="137" t="s">
        <v>40</v>
      </c>
      <c r="C254" s="206"/>
      <c r="D254" s="203"/>
      <c r="E254" s="203"/>
      <c r="F254" s="203"/>
      <c r="G254" s="203"/>
      <c r="H254" s="203"/>
      <c r="I254" s="203"/>
      <c r="J254" s="57"/>
      <c r="K254" s="46"/>
      <c r="L254" s="58"/>
      <c r="M254" s="45"/>
    </row>
    <row r="255" spans="2:13" ht="15.75" customHeight="1">
      <c r="B255" s="135" t="s">
        <v>36</v>
      </c>
      <c r="C255" s="204">
        <v>49</v>
      </c>
      <c r="D255" s="201">
        <f>INDEX('Planilla Nacional'!$C$15:$H$66,(ROW()-1)/5-1,1)</f>
        <v>7</v>
      </c>
      <c r="E255" s="201" t="str">
        <f>INDEX('Planilla Nacional'!$C$15:$H$66,(ROW()-1)/5-1,2)</f>
        <v>C/U</v>
      </c>
      <c r="F255" s="201">
        <f>INDEX('Planilla Nacional'!$C$15:$H$66,(ROW()-1)/5-1,3)</f>
        <v>1000023167</v>
      </c>
      <c r="G255" s="201" t="str">
        <f>INDEX('Planilla Nacional'!$C$15:$H$66,(ROW()-1)/5-1,4)</f>
        <v>AEROCLIP 1" P/SIST REFRIG 8470340 P/GM</v>
      </c>
      <c r="H255" s="201">
        <f>INDEX('Planilla Nacional'!$C$15:$H$66,(ROW()-1)/5-1,5)</f>
        <v>8470340</v>
      </c>
      <c r="I255" s="201" t="str">
        <f>INDEX('Planilla Nacional'!$C$15:$H$66,(ROW()-1)/5-1,6)</f>
        <v>--</v>
      </c>
      <c r="J255" s="55"/>
      <c r="K255" s="62"/>
      <c r="L255" s="63"/>
      <c r="M255" s="18"/>
    </row>
    <row r="256" spans="2:13" ht="15.75" customHeight="1">
      <c r="B256" s="136" t="s">
        <v>37</v>
      </c>
      <c r="C256" s="205"/>
      <c r="D256" s="202"/>
      <c r="E256" s="202"/>
      <c r="F256" s="202"/>
      <c r="G256" s="202"/>
      <c r="H256" s="202"/>
      <c r="I256" s="202"/>
      <c r="J256" s="56"/>
      <c r="K256" s="64"/>
      <c r="L256" s="65"/>
      <c r="M256" s="45"/>
    </row>
    <row r="257" spans="2:13" ht="15.75" customHeight="1">
      <c r="B257" s="136" t="s">
        <v>38</v>
      </c>
      <c r="C257" s="205"/>
      <c r="D257" s="202"/>
      <c r="E257" s="202"/>
      <c r="F257" s="202"/>
      <c r="G257" s="202"/>
      <c r="H257" s="202"/>
      <c r="I257" s="202"/>
      <c r="J257" s="56"/>
      <c r="K257" s="64"/>
      <c r="L257" s="65"/>
      <c r="M257" s="45"/>
    </row>
    <row r="258" spans="2:13" ht="15.75" customHeight="1">
      <c r="B258" s="136" t="s">
        <v>39</v>
      </c>
      <c r="C258" s="205"/>
      <c r="D258" s="202"/>
      <c r="E258" s="202"/>
      <c r="F258" s="202"/>
      <c r="G258" s="202"/>
      <c r="H258" s="202"/>
      <c r="I258" s="202"/>
      <c r="J258" s="56"/>
      <c r="K258" s="43"/>
      <c r="L258" s="65"/>
      <c r="M258" s="45"/>
    </row>
    <row r="259" spans="2:13" ht="15.75" customHeight="1" thickBot="1">
      <c r="B259" s="137" t="s">
        <v>40</v>
      </c>
      <c r="C259" s="206"/>
      <c r="D259" s="203"/>
      <c r="E259" s="203"/>
      <c r="F259" s="203"/>
      <c r="G259" s="203"/>
      <c r="H259" s="203"/>
      <c r="I259" s="203"/>
      <c r="J259" s="57"/>
      <c r="K259" s="46"/>
      <c r="L259" s="58"/>
      <c r="M259" s="45"/>
    </row>
    <row r="260" spans="2:13" ht="15.75" customHeight="1">
      <c r="B260" s="135" t="s">
        <v>36</v>
      </c>
      <c r="C260" s="204">
        <v>50</v>
      </c>
      <c r="D260" s="201">
        <f>INDEX('Planilla Nacional'!$C$15:$H$66,(ROW()-1)/5-1,1)</f>
        <v>10</v>
      </c>
      <c r="E260" s="201" t="str">
        <f>INDEX('Planilla Nacional'!$C$15:$H$66,(ROW()-1)/5-1,2)</f>
        <v>C/U</v>
      </c>
      <c r="F260" s="201">
        <f>INDEX('Planilla Nacional'!$C$15:$H$66,(ROW()-1)/5-1,3)</f>
        <v>1000023168</v>
      </c>
      <c r="G260" s="201" t="str">
        <f>INDEX('Planilla Nacional'!$C$15:$H$66,(ROW()-1)/5-1,4)</f>
        <v>UNION DRESSER Ø3/4" X 4-1/2" P/TUBERIAS</v>
      </c>
      <c r="H260" s="201">
        <f>INDEX('Planilla Nacional'!$C$15:$H$66,(ROW()-1)/5-1,5)</f>
        <v>8470605</v>
      </c>
      <c r="I260" s="201" t="str">
        <f>INDEX('Planilla Nacional'!$C$15:$H$66,(ROW()-1)/5-1,6)</f>
        <v>--</v>
      </c>
      <c r="J260" s="55"/>
      <c r="K260" s="62"/>
      <c r="L260" s="63"/>
      <c r="M260" s="18"/>
    </row>
    <row r="261" spans="2:13" ht="15.75" customHeight="1">
      <c r="B261" s="136" t="s">
        <v>37</v>
      </c>
      <c r="C261" s="205"/>
      <c r="D261" s="202"/>
      <c r="E261" s="202"/>
      <c r="F261" s="202"/>
      <c r="G261" s="202"/>
      <c r="H261" s="202"/>
      <c r="I261" s="202"/>
      <c r="J261" s="56"/>
      <c r="K261" s="64"/>
      <c r="L261" s="65"/>
      <c r="M261" s="45"/>
    </row>
    <row r="262" spans="2:13" ht="15.75" customHeight="1">
      <c r="B262" s="136" t="s">
        <v>38</v>
      </c>
      <c r="C262" s="205"/>
      <c r="D262" s="202"/>
      <c r="E262" s="202"/>
      <c r="F262" s="202"/>
      <c r="G262" s="202"/>
      <c r="H262" s="202"/>
      <c r="I262" s="202"/>
      <c r="J262" s="56"/>
      <c r="K262" s="64"/>
      <c r="L262" s="65"/>
      <c r="M262" s="45"/>
    </row>
    <row r="263" spans="2:13" ht="15.75" customHeight="1">
      <c r="B263" s="136" t="s">
        <v>39</v>
      </c>
      <c r="C263" s="205"/>
      <c r="D263" s="202"/>
      <c r="E263" s="202"/>
      <c r="F263" s="202"/>
      <c r="G263" s="202"/>
      <c r="H263" s="202"/>
      <c r="I263" s="202"/>
      <c r="J263" s="56"/>
      <c r="K263" s="43"/>
      <c r="L263" s="65"/>
      <c r="M263" s="45"/>
    </row>
    <row r="264" spans="2:13" ht="15.75" customHeight="1" thickBot="1">
      <c r="B264" s="137" t="s">
        <v>40</v>
      </c>
      <c r="C264" s="206"/>
      <c r="D264" s="203"/>
      <c r="E264" s="203"/>
      <c r="F264" s="203"/>
      <c r="G264" s="203"/>
      <c r="H264" s="203"/>
      <c r="I264" s="203"/>
      <c r="J264" s="57"/>
      <c r="K264" s="46"/>
      <c r="L264" s="58"/>
      <c r="M264" s="45"/>
    </row>
    <row r="265" spans="2:13" ht="15.75" customHeight="1">
      <c r="B265" s="135" t="s">
        <v>36</v>
      </c>
      <c r="C265" s="204">
        <v>51</v>
      </c>
      <c r="D265" s="201">
        <f>INDEX('Planilla Nacional'!$C$15:$H$66,(ROW()-1)/5-1,1)</f>
        <v>5</v>
      </c>
      <c r="E265" s="201" t="str">
        <f>INDEX('Planilla Nacional'!$C$15:$H$66,(ROW()-1)/5-1,2)</f>
        <v>C/U</v>
      </c>
      <c r="F265" s="201">
        <f>INDEX('Planilla Nacional'!$C$15:$H$66,(ROW()-1)/5-1,3)</f>
        <v>1000023169</v>
      </c>
      <c r="G265" s="201" t="str">
        <f>INDEX('Planilla Nacional'!$C$15:$H$66,(ROW()-1)/5-1,4)</f>
        <v>AEROCLIP 2" P/RETORNO ACEITE 8472617 P/G</v>
      </c>
      <c r="H265" s="201">
        <f>INDEX('Planilla Nacional'!$C$15:$H$66,(ROW()-1)/5-1,5)</f>
        <v>8472617</v>
      </c>
      <c r="I265" s="201" t="str">
        <f>INDEX('Planilla Nacional'!$C$15:$H$66,(ROW()-1)/5-1,6)</f>
        <v>--</v>
      </c>
      <c r="J265" s="55"/>
      <c r="K265" s="62"/>
      <c r="L265" s="63"/>
      <c r="M265" s="18"/>
    </row>
    <row r="266" spans="2:13" ht="15.75" customHeight="1">
      <c r="B266" s="136" t="s">
        <v>37</v>
      </c>
      <c r="C266" s="205"/>
      <c r="D266" s="202"/>
      <c r="E266" s="202"/>
      <c r="F266" s="202"/>
      <c r="G266" s="202"/>
      <c r="H266" s="202"/>
      <c r="I266" s="202"/>
      <c r="J266" s="56"/>
      <c r="K266" s="64"/>
      <c r="L266" s="65"/>
      <c r="M266" s="45"/>
    </row>
    <row r="267" spans="2:13" ht="15.75" customHeight="1">
      <c r="B267" s="136" t="s">
        <v>38</v>
      </c>
      <c r="C267" s="205"/>
      <c r="D267" s="202"/>
      <c r="E267" s="202"/>
      <c r="F267" s="202"/>
      <c r="G267" s="202"/>
      <c r="H267" s="202"/>
      <c r="I267" s="202"/>
      <c r="J267" s="56"/>
      <c r="K267" s="64"/>
      <c r="L267" s="65"/>
      <c r="M267" s="45"/>
    </row>
    <row r="268" spans="2:13" ht="15.75" customHeight="1">
      <c r="B268" s="136" t="s">
        <v>39</v>
      </c>
      <c r="C268" s="205"/>
      <c r="D268" s="202"/>
      <c r="E268" s="202"/>
      <c r="F268" s="202"/>
      <c r="G268" s="202"/>
      <c r="H268" s="202"/>
      <c r="I268" s="202"/>
      <c r="J268" s="56"/>
      <c r="K268" s="43"/>
      <c r="L268" s="65"/>
      <c r="M268" s="45"/>
    </row>
    <row r="269" spans="2:13" ht="15.75" customHeight="1" thickBot="1">
      <c r="B269" s="137" t="s">
        <v>40</v>
      </c>
      <c r="C269" s="206"/>
      <c r="D269" s="203"/>
      <c r="E269" s="203"/>
      <c r="F269" s="203"/>
      <c r="G269" s="203"/>
      <c r="H269" s="203"/>
      <c r="I269" s="203"/>
      <c r="J269" s="57"/>
      <c r="K269" s="46"/>
      <c r="L269" s="58"/>
      <c r="M269" s="45"/>
    </row>
    <row r="270" spans="2:13" ht="15.75" customHeight="1">
      <c r="B270" s="135" t="s">
        <v>36</v>
      </c>
      <c r="C270" s="204">
        <v>52</v>
      </c>
      <c r="D270" s="201">
        <f>INDEX('Planilla Nacional'!$C$15:$H$66,(ROW()-1)/5-1,1)</f>
        <v>150</v>
      </c>
      <c r="E270" s="201" t="str">
        <f>INDEX('Planilla Nacional'!$C$15:$H$66,(ROW()-1)/5-1,2)</f>
        <v>C/U</v>
      </c>
      <c r="F270" s="201">
        <f>INDEX('Planilla Nacional'!$C$15:$H$66,(ROW()-1)/5-1,3)</f>
        <v>1000030390</v>
      </c>
      <c r="G270" s="201" t="str">
        <f>INDEX('Planilla Nacional'!$C$15:$H$66,(ROW()-1)/5-1,4)</f>
        <v>TUERCA AUTOFRENANTE P/TANQUE COMB</v>
      </c>
      <c r="H270" s="201">
        <f>INDEX('Planilla Nacional'!$C$15:$H$66,(ROW()-1)/5-1,5)</f>
        <v>9416572</v>
      </c>
      <c r="I270" s="201" t="str">
        <f>INDEX('Planilla Nacional'!$C$15:$H$66,(ROW()-1)/5-1,6)</f>
        <v>008306DTMR0309/5-EA</v>
      </c>
      <c r="J270" s="55"/>
      <c r="K270" s="62"/>
      <c r="L270" s="63"/>
      <c r="M270" s="18"/>
    </row>
    <row r="271" spans="2:13" ht="15.75" customHeight="1">
      <c r="B271" s="136" t="s">
        <v>37</v>
      </c>
      <c r="C271" s="205"/>
      <c r="D271" s="202"/>
      <c r="E271" s="202"/>
      <c r="F271" s="202"/>
      <c r="G271" s="202"/>
      <c r="H271" s="202"/>
      <c r="I271" s="202"/>
      <c r="J271" s="56"/>
      <c r="K271" s="64"/>
      <c r="L271" s="65"/>
      <c r="M271" s="45"/>
    </row>
    <row r="272" spans="2:13" ht="15.75" customHeight="1">
      <c r="B272" s="136" t="s">
        <v>38</v>
      </c>
      <c r="C272" s="205"/>
      <c r="D272" s="202"/>
      <c r="E272" s="202"/>
      <c r="F272" s="202"/>
      <c r="G272" s="202"/>
      <c r="H272" s="202"/>
      <c r="I272" s="202"/>
      <c r="J272" s="56"/>
      <c r="K272" s="64"/>
      <c r="L272" s="65"/>
      <c r="M272" s="45"/>
    </row>
    <row r="273" spans="2:13" ht="15.75" customHeight="1">
      <c r="B273" s="136" t="s">
        <v>39</v>
      </c>
      <c r="C273" s="205"/>
      <c r="D273" s="202"/>
      <c r="E273" s="202"/>
      <c r="F273" s="202"/>
      <c r="G273" s="202"/>
      <c r="H273" s="202"/>
      <c r="I273" s="202"/>
      <c r="J273" s="56"/>
      <c r="K273" s="43"/>
      <c r="L273" s="65"/>
      <c r="M273" s="45"/>
    </row>
    <row r="274" spans="2:13" ht="15.75" customHeight="1" thickBot="1">
      <c r="B274" s="137" t="s">
        <v>40</v>
      </c>
      <c r="C274" s="206"/>
      <c r="D274" s="203"/>
      <c r="E274" s="203"/>
      <c r="F274" s="203"/>
      <c r="G274" s="203"/>
      <c r="H274" s="203"/>
      <c r="I274" s="203"/>
      <c r="J274" s="57"/>
      <c r="K274" s="46"/>
      <c r="L274" s="58"/>
      <c r="M274" s="45"/>
    </row>
    <row r="275" spans="2:13" ht="24" customHeight="1" thickBot="1">
      <c r="B275" s="214" t="s">
        <v>77</v>
      </c>
      <c r="C275" s="215"/>
      <c r="D275" s="215"/>
      <c r="E275" s="215"/>
      <c r="F275" s="215"/>
      <c r="G275" s="215"/>
      <c r="H275" s="215"/>
      <c r="I275" s="134"/>
      <c r="J275" s="216">
        <f>SUM(M15:M19)</f>
        <v>0</v>
      </c>
      <c r="K275" s="217"/>
      <c r="L275" s="217"/>
      <c r="M275" s="218"/>
    </row>
    <row r="276" spans="2:13" ht="24" customHeight="1" thickBot="1">
      <c r="B276" s="120"/>
      <c r="C276" s="121"/>
      <c r="D276" s="121"/>
      <c r="E276" s="121"/>
      <c r="F276" s="121"/>
      <c r="G276" s="133"/>
      <c r="H276" s="121" t="s">
        <v>76</v>
      </c>
      <c r="I276" s="134"/>
      <c r="J276" s="122"/>
      <c r="K276" s="122"/>
      <c r="L276" s="122"/>
      <c r="M276" s="123"/>
    </row>
    <row r="277" spans="2:13" ht="18.75" customHeight="1" thickBot="1">
      <c r="B277" s="90" t="s">
        <v>41</v>
      </c>
      <c r="C277" s="91"/>
      <c r="D277" s="91"/>
      <c r="E277" s="92"/>
      <c r="F277" s="92"/>
      <c r="G277" s="92"/>
      <c r="H277" s="92"/>
      <c r="I277" s="92"/>
      <c r="J277" s="92"/>
      <c r="K277" s="92"/>
      <c r="L277" s="92"/>
      <c r="M277" s="93"/>
    </row>
    <row r="278" spans="2:13" ht="18.75" customHeight="1" thickBot="1">
      <c r="B278" s="207" t="s">
        <v>42</v>
      </c>
      <c r="C278" s="208"/>
      <c r="D278" s="209" t="str">
        <f>+'Completar SOFSE'!B12</f>
        <v>Según Pliego</v>
      </c>
      <c r="E278" s="209"/>
      <c r="F278" s="209"/>
      <c r="G278" s="209"/>
      <c r="H278" s="209"/>
      <c r="I278" s="131"/>
      <c r="J278" s="210"/>
      <c r="K278" s="210"/>
      <c r="L278" s="210"/>
      <c r="M278" s="211"/>
    </row>
    <row r="279" spans="2:13" ht="18.75" customHeight="1" thickBot="1">
      <c r="B279" s="207" t="s">
        <v>43</v>
      </c>
      <c r="C279" s="208"/>
      <c r="D279" s="209" t="str">
        <f>+'Completar SOFSE'!B13</f>
        <v>Según Pliego</v>
      </c>
      <c r="E279" s="209"/>
      <c r="F279" s="209"/>
      <c r="G279" s="209"/>
      <c r="H279" s="209"/>
      <c r="I279" s="131"/>
      <c r="J279" s="210"/>
      <c r="K279" s="210"/>
      <c r="L279" s="210"/>
      <c r="M279" s="211"/>
    </row>
    <row r="280" spans="2:13" ht="18.75" customHeight="1" thickBot="1">
      <c r="B280" s="207" t="s">
        <v>44</v>
      </c>
      <c r="C280" s="208"/>
      <c r="D280" s="209" t="str">
        <f>+'Completar SOFSE'!B15</f>
        <v>Según Pliego</v>
      </c>
      <c r="E280" s="209"/>
      <c r="F280" s="209"/>
      <c r="G280" s="209"/>
      <c r="H280" s="209"/>
      <c r="I280" s="131"/>
      <c r="J280" s="212"/>
      <c r="K280" s="212"/>
      <c r="L280" s="212"/>
      <c r="M280" s="213"/>
    </row>
    <row r="281" spans="2:13">
      <c r="B281" s="81"/>
      <c r="C281" s="82"/>
      <c r="D281" s="82"/>
      <c r="E281" s="82"/>
      <c r="F281" s="82"/>
      <c r="G281" s="82"/>
      <c r="H281" s="83"/>
      <c r="I281" s="83"/>
      <c r="J281" s="83"/>
      <c r="K281" s="83"/>
      <c r="L281" s="83"/>
      <c r="M281" s="84"/>
    </row>
    <row r="282" spans="2:13">
      <c r="B282" s="19"/>
      <c r="C282" s="20"/>
      <c r="D282" s="20"/>
      <c r="E282" s="20"/>
      <c r="F282" s="20"/>
      <c r="G282" s="20"/>
      <c r="H282" s="21"/>
      <c r="I282" s="21"/>
      <c r="J282" s="21"/>
      <c r="K282" s="21"/>
      <c r="L282" s="21"/>
      <c r="M282" s="22"/>
    </row>
    <row r="283" spans="2:13">
      <c r="B283" s="19"/>
      <c r="C283" s="20"/>
      <c r="D283" s="20"/>
      <c r="E283" s="20"/>
      <c r="F283" s="20"/>
      <c r="G283" s="20"/>
      <c r="H283" s="21"/>
      <c r="I283" s="21"/>
      <c r="J283" s="21"/>
      <c r="K283" s="21"/>
      <c r="L283" s="21"/>
      <c r="M283" s="22"/>
    </row>
    <row r="284" spans="2:13">
      <c r="B284" s="19"/>
      <c r="C284" s="20"/>
      <c r="D284" s="20"/>
      <c r="E284" s="20"/>
      <c r="F284" s="20"/>
      <c r="G284" s="20"/>
      <c r="H284" s="21"/>
      <c r="I284" s="21"/>
      <c r="J284" s="21"/>
      <c r="K284" s="21"/>
      <c r="L284" s="21"/>
      <c r="M284" s="22"/>
    </row>
    <row r="285" spans="2:13" ht="13.5" thickBot="1">
      <c r="B285" s="23"/>
      <c r="C285" s="24"/>
      <c r="D285" s="24"/>
      <c r="E285" s="24"/>
      <c r="F285" s="24"/>
      <c r="G285" s="24"/>
      <c r="H285" s="25"/>
      <c r="I285" s="25"/>
      <c r="J285" s="25"/>
      <c r="K285" s="25"/>
      <c r="L285" s="25"/>
      <c r="M285" s="26"/>
    </row>
  </sheetData>
  <mergeCells count="401">
    <mergeCell ref="K12:M12"/>
    <mergeCell ref="J6:J7"/>
    <mergeCell ref="K8:M8"/>
    <mergeCell ref="K9:M9"/>
    <mergeCell ref="K10:M10"/>
    <mergeCell ref="K11:M11"/>
    <mergeCell ref="K6:M7"/>
    <mergeCell ref="H30:H34"/>
    <mergeCell ref="I30:I34"/>
    <mergeCell ref="B5:C5"/>
    <mergeCell ref="B6:C6"/>
    <mergeCell ref="B8:C10"/>
    <mergeCell ref="D5:I5"/>
    <mergeCell ref="D6:I6"/>
    <mergeCell ref="D7:I7"/>
    <mergeCell ref="D8:I10"/>
    <mergeCell ref="D11:H11"/>
    <mergeCell ref="J5:M5"/>
    <mergeCell ref="E20:E24"/>
    <mergeCell ref="F20:F24"/>
    <mergeCell ref="G20:G24"/>
    <mergeCell ref="H20:H24"/>
    <mergeCell ref="I20:I24"/>
    <mergeCell ref="C25:C29"/>
    <mergeCell ref="D25:D29"/>
    <mergeCell ref="F15:F19"/>
    <mergeCell ref="H15:H19"/>
    <mergeCell ref="E25:E29"/>
    <mergeCell ref="F25:F29"/>
    <mergeCell ref="G25:G29"/>
    <mergeCell ref="H25:H29"/>
    <mergeCell ref="I25:I29"/>
    <mergeCell ref="J279:M279"/>
    <mergeCell ref="J280:M280"/>
    <mergeCell ref="B278:C278"/>
    <mergeCell ref="B279:C279"/>
    <mergeCell ref="B3:M4"/>
    <mergeCell ref="B275:H275"/>
    <mergeCell ref="J275:M275"/>
    <mergeCell ref="J278:M278"/>
    <mergeCell ref="J13:M13"/>
    <mergeCell ref="E15:E19"/>
    <mergeCell ref="D15:D19"/>
    <mergeCell ref="B13:B14"/>
    <mergeCell ref="C13:C14"/>
    <mergeCell ref="D13:D14"/>
    <mergeCell ref="E13:E14"/>
    <mergeCell ref="F13:F14"/>
    <mergeCell ref="C15:C19"/>
    <mergeCell ref="I15:I19"/>
    <mergeCell ref="G13:G14"/>
    <mergeCell ref="G15:G19"/>
    <mergeCell ref="H13:H14"/>
    <mergeCell ref="I13:I14"/>
    <mergeCell ref="C20:C24"/>
    <mergeCell ref="D20:D24"/>
    <mergeCell ref="B280:C280"/>
    <mergeCell ref="D278:H278"/>
    <mergeCell ref="D279:H279"/>
    <mergeCell ref="D280:H280"/>
    <mergeCell ref="H35:H39"/>
    <mergeCell ref="I35:I39"/>
    <mergeCell ref="C35:C39"/>
    <mergeCell ref="D35:D39"/>
    <mergeCell ref="E35:E39"/>
    <mergeCell ref="F35:F39"/>
    <mergeCell ref="G35:G39"/>
    <mergeCell ref="H50:H54"/>
    <mergeCell ref="I50:I54"/>
    <mergeCell ref="C55:C59"/>
    <mergeCell ref="D55:D59"/>
    <mergeCell ref="E55:E59"/>
    <mergeCell ref="F55:F59"/>
    <mergeCell ref="G55:G59"/>
    <mergeCell ref="H55:H59"/>
    <mergeCell ref="I55:I59"/>
    <mergeCell ref="C50:C54"/>
    <mergeCell ref="D50:D54"/>
    <mergeCell ref="E50:E54"/>
    <mergeCell ref="F50:F54"/>
    <mergeCell ref="C30:C34"/>
    <mergeCell ref="D30:D34"/>
    <mergeCell ref="E30:E34"/>
    <mergeCell ref="F30:F34"/>
    <mergeCell ref="G30:G34"/>
    <mergeCell ref="H40:H44"/>
    <mergeCell ref="I40:I44"/>
    <mergeCell ref="C45:C49"/>
    <mergeCell ref="D45:D49"/>
    <mergeCell ref="E45:E49"/>
    <mergeCell ref="F45:F49"/>
    <mergeCell ref="G45:G49"/>
    <mergeCell ref="H45:H49"/>
    <mergeCell ref="I45:I49"/>
    <mergeCell ref="C40:C44"/>
    <mergeCell ref="D40:D44"/>
    <mergeCell ref="E40:E44"/>
    <mergeCell ref="F40:F44"/>
    <mergeCell ref="G40:G44"/>
    <mergeCell ref="G50:G54"/>
    <mergeCell ref="H60:H64"/>
    <mergeCell ref="I60:I64"/>
    <mergeCell ref="C65:C69"/>
    <mergeCell ref="D65:D69"/>
    <mergeCell ref="E65:E69"/>
    <mergeCell ref="F65:F69"/>
    <mergeCell ref="G65:G69"/>
    <mergeCell ref="H65:H69"/>
    <mergeCell ref="I65:I69"/>
    <mergeCell ref="C60:C64"/>
    <mergeCell ref="D60:D64"/>
    <mergeCell ref="E60:E64"/>
    <mergeCell ref="F60:F64"/>
    <mergeCell ref="G60:G64"/>
    <mergeCell ref="H70:H74"/>
    <mergeCell ref="I70:I74"/>
    <mergeCell ref="C75:C79"/>
    <mergeCell ref="D75:D79"/>
    <mergeCell ref="E75:E79"/>
    <mergeCell ref="F75:F79"/>
    <mergeCell ref="G75:G79"/>
    <mergeCell ref="H75:H79"/>
    <mergeCell ref="I75:I79"/>
    <mergeCell ref="C70:C74"/>
    <mergeCell ref="D70:D74"/>
    <mergeCell ref="E70:E74"/>
    <mergeCell ref="F70:F74"/>
    <mergeCell ref="G70:G74"/>
    <mergeCell ref="H80:H84"/>
    <mergeCell ref="I80:I84"/>
    <mergeCell ref="C85:C89"/>
    <mergeCell ref="D85:D89"/>
    <mergeCell ref="E85:E89"/>
    <mergeCell ref="F85:F89"/>
    <mergeCell ref="G85:G89"/>
    <mergeCell ref="H85:H89"/>
    <mergeCell ref="I85:I89"/>
    <mergeCell ref="C80:C84"/>
    <mergeCell ref="D80:D84"/>
    <mergeCell ref="E80:E84"/>
    <mergeCell ref="F80:F84"/>
    <mergeCell ref="G80:G84"/>
    <mergeCell ref="H90:H94"/>
    <mergeCell ref="I90:I94"/>
    <mergeCell ref="C95:C99"/>
    <mergeCell ref="D95:D99"/>
    <mergeCell ref="E95:E99"/>
    <mergeCell ref="F95:F99"/>
    <mergeCell ref="G95:G99"/>
    <mergeCell ref="H95:H99"/>
    <mergeCell ref="I95:I99"/>
    <mergeCell ref="C90:C94"/>
    <mergeCell ref="D90:D94"/>
    <mergeCell ref="E90:E94"/>
    <mergeCell ref="F90:F94"/>
    <mergeCell ref="G90:G94"/>
    <mergeCell ref="H100:H104"/>
    <mergeCell ref="I100:I104"/>
    <mergeCell ref="C105:C109"/>
    <mergeCell ref="D105:D109"/>
    <mergeCell ref="E105:E109"/>
    <mergeCell ref="F105:F109"/>
    <mergeCell ref="G105:G109"/>
    <mergeCell ref="H105:H109"/>
    <mergeCell ref="I105:I109"/>
    <mergeCell ref="C100:C104"/>
    <mergeCell ref="D100:D104"/>
    <mergeCell ref="E100:E104"/>
    <mergeCell ref="F100:F104"/>
    <mergeCell ref="G100:G104"/>
    <mergeCell ref="H110:H114"/>
    <mergeCell ref="I110:I114"/>
    <mergeCell ref="C115:C119"/>
    <mergeCell ref="D115:D119"/>
    <mergeCell ref="E115:E119"/>
    <mergeCell ref="F115:F119"/>
    <mergeCell ref="G115:G119"/>
    <mergeCell ref="H115:H119"/>
    <mergeCell ref="I115:I119"/>
    <mergeCell ref="C110:C114"/>
    <mergeCell ref="D110:D114"/>
    <mergeCell ref="E110:E114"/>
    <mergeCell ref="F110:F114"/>
    <mergeCell ref="G110:G114"/>
    <mergeCell ref="H120:H124"/>
    <mergeCell ref="I120:I124"/>
    <mergeCell ref="C125:C129"/>
    <mergeCell ref="D125:D129"/>
    <mergeCell ref="E125:E129"/>
    <mergeCell ref="F125:F129"/>
    <mergeCell ref="G125:G129"/>
    <mergeCell ref="H125:H129"/>
    <mergeCell ref="I125:I129"/>
    <mergeCell ref="C120:C124"/>
    <mergeCell ref="D120:D124"/>
    <mergeCell ref="E120:E124"/>
    <mergeCell ref="F120:F124"/>
    <mergeCell ref="G120:G124"/>
    <mergeCell ref="H130:H134"/>
    <mergeCell ref="I130:I134"/>
    <mergeCell ref="C135:C139"/>
    <mergeCell ref="D135:D139"/>
    <mergeCell ref="E135:E139"/>
    <mergeCell ref="F135:F139"/>
    <mergeCell ref="G135:G139"/>
    <mergeCell ref="H135:H139"/>
    <mergeCell ref="I135:I139"/>
    <mergeCell ref="C130:C134"/>
    <mergeCell ref="D130:D134"/>
    <mergeCell ref="E130:E134"/>
    <mergeCell ref="F130:F134"/>
    <mergeCell ref="G130:G134"/>
    <mergeCell ref="H140:H144"/>
    <mergeCell ref="I140:I144"/>
    <mergeCell ref="C145:C149"/>
    <mergeCell ref="D145:D149"/>
    <mergeCell ref="E145:E149"/>
    <mergeCell ref="F145:F149"/>
    <mergeCell ref="G145:G149"/>
    <mergeCell ref="H145:H149"/>
    <mergeCell ref="I145:I149"/>
    <mergeCell ref="C140:C144"/>
    <mergeCell ref="D140:D144"/>
    <mergeCell ref="E140:E144"/>
    <mergeCell ref="F140:F144"/>
    <mergeCell ref="G140:G144"/>
    <mergeCell ref="H150:H154"/>
    <mergeCell ref="I150:I154"/>
    <mergeCell ref="C155:C159"/>
    <mergeCell ref="D155:D159"/>
    <mergeCell ref="E155:E159"/>
    <mergeCell ref="F155:F159"/>
    <mergeCell ref="G155:G159"/>
    <mergeCell ref="H155:H159"/>
    <mergeCell ref="I155:I159"/>
    <mergeCell ref="C150:C154"/>
    <mergeCell ref="D150:D154"/>
    <mergeCell ref="E150:E154"/>
    <mergeCell ref="F150:F154"/>
    <mergeCell ref="G150:G154"/>
    <mergeCell ref="H160:H164"/>
    <mergeCell ref="I160:I164"/>
    <mergeCell ref="C165:C169"/>
    <mergeCell ref="D165:D169"/>
    <mergeCell ref="E165:E169"/>
    <mergeCell ref="F165:F169"/>
    <mergeCell ref="G165:G169"/>
    <mergeCell ref="H165:H169"/>
    <mergeCell ref="I165:I169"/>
    <mergeCell ref="C160:C164"/>
    <mergeCell ref="D160:D164"/>
    <mergeCell ref="E160:E164"/>
    <mergeCell ref="F160:F164"/>
    <mergeCell ref="G160:G164"/>
    <mergeCell ref="H170:H174"/>
    <mergeCell ref="I170:I174"/>
    <mergeCell ref="C175:C179"/>
    <mergeCell ref="D175:D179"/>
    <mergeCell ref="E175:E179"/>
    <mergeCell ref="F175:F179"/>
    <mergeCell ref="G175:G179"/>
    <mergeCell ref="H175:H179"/>
    <mergeCell ref="I175:I179"/>
    <mergeCell ref="C170:C174"/>
    <mergeCell ref="D170:D174"/>
    <mergeCell ref="E170:E174"/>
    <mergeCell ref="F170:F174"/>
    <mergeCell ref="G170:G174"/>
    <mergeCell ref="H180:H184"/>
    <mergeCell ref="I180:I184"/>
    <mergeCell ref="C185:C189"/>
    <mergeCell ref="D185:D189"/>
    <mergeCell ref="E185:E189"/>
    <mergeCell ref="F185:F189"/>
    <mergeCell ref="G185:G189"/>
    <mergeCell ref="H185:H189"/>
    <mergeCell ref="I185:I189"/>
    <mergeCell ref="C180:C184"/>
    <mergeCell ref="D180:D184"/>
    <mergeCell ref="E180:E184"/>
    <mergeCell ref="F180:F184"/>
    <mergeCell ref="G180:G184"/>
    <mergeCell ref="H190:H194"/>
    <mergeCell ref="I190:I194"/>
    <mergeCell ref="C195:C199"/>
    <mergeCell ref="D195:D199"/>
    <mergeCell ref="E195:E199"/>
    <mergeCell ref="F195:F199"/>
    <mergeCell ref="G195:G199"/>
    <mergeCell ref="H195:H199"/>
    <mergeCell ref="I195:I199"/>
    <mergeCell ref="C190:C194"/>
    <mergeCell ref="D190:D194"/>
    <mergeCell ref="E190:E194"/>
    <mergeCell ref="F190:F194"/>
    <mergeCell ref="G190:G194"/>
    <mergeCell ref="H200:H204"/>
    <mergeCell ref="I200:I204"/>
    <mergeCell ref="C205:C209"/>
    <mergeCell ref="D205:D209"/>
    <mergeCell ref="E205:E209"/>
    <mergeCell ref="F205:F209"/>
    <mergeCell ref="G205:G209"/>
    <mergeCell ref="H205:H209"/>
    <mergeCell ref="I205:I209"/>
    <mergeCell ref="C200:C204"/>
    <mergeCell ref="D200:D204"/>
    <mergeCell ref="E200:E204"/>
    <mergeCell ref="F200:F204"/>
    <mergeCell ref="G200:G204"/>
    <mergeCell ref="H210:H214"/>
    <mergeCell ref="I210:I214"/>
    <mergeCell ref="C215:C219"/>
    <mergeCell ref="D215:D219"/>
    <mergeCell ref="E215:E219"/>
    <mergeCell ref="F215:F219"/>
    <mergeCell ref="G215:G219"/>
    <mergeCell ref="H215:H219"/>
    <mergeCell ref="I215:I219"/>
    <mergeCell ref="C210:C214"/>
    <mergeCell ref="D210:D214"/>
    <mergeCell ref="E210:E214"/>
    <mergeCell ref="F210:F214"/>
    <mergeCell ref="G210:G214"/>
    <mergeCell ref="H220:H224"/>
    <mergeCell ref="I220:I224"/>
    <mergeCell ref="C225:C229"/>
    <mergeCell ref="D225:D229"/>
    <mergeCell ref="E225:E229"/>
    <mergeCell ref="F225:F229"/>
    <mergeCell ref="G225:G229"/>
    <mergeCell ref="H225:H229"/>
    <mergeCell ref="I225:I229"/>
    <mergeCell ref="C220:C224"/>
    <mergeCell ref="D220:D224"/>
    <mergeCell ref="E220:E224"/>
    <mergeCell ref="F220:F224"/>
    <mergeCell ref="G220:G224"/>
    <mergeCell ref="H230:H234"/>
    <mergeCell ref="I230:I234"/>
    <mergeCell ref="C235:C239"/>
    <mergeCell ref="D235:D239"/>
    <mergeCell ref="E235:E239"/>
    <mergeCell ref="F235:F239"/>
    <mergeCell ref="G235:G239"/>
    <mergeCell ref="H235:H239"/>
    <mergeCell ref="I235:I239"/>
    <mergeCell ref="C230:C234"/>
    <mergeCell ref="D230:D234"/>
    <mergeCell ref="E230:E234"/>
    <mergeCell ref="F230:F234"/>
    <mergeCell ref="G230:G234"/>
    <mergeCell ref="H240:H244"/>
    <mergeCell ref="I240:I244"/>
    <mergeCell ref="C245:C249"/>
    <mergeCell ref="D245:D249"/>
    <mergeCell ref="E245:E249"/>
    <mergeCell ref="F245:F249"/>
    <mergeCell ref="G245:G249"/>
    <mergeCell ref="H245:H249"/>
    <mergeCell ref="I245:I249"/>
    <mergeCell ref="C240:C244"/>
    <mergeCell ref="D240:D244"/>
    <mergeCell ref="E240:E244"/>
    <mergeCell ref="F240:F244"/>
    <mergeCell ref="G240:G244"/>
    <mergeCell ref="H250:H254"/>
    <mergeCell ref="I250:I254"/>
    <mergeCell ref="C255:C259"/>
    <mergeCell ref="D255:D259"/>
    <mergeCell ref="E255:E259"/>
    <mergeCell ref="F255:F259"/>
    <mergeCell ref="G255:G259"/>
    <mergeCell ref="H255:H259"/>
    <mergeCell ref="I255:I259"/>
    <mergeCell ref="C250:C254"/>
    <mergeCell ref="D250:D254"/>
    <mergeCell ref="E250:E254"/>
    <mergeCell ref="F250:F254"/>
    <mergeCell ref="G250:G254"/>
    <mergeCell ref="H270:H274"/>
    <mergeCell ref="I270:I274"/>
    <mergeCell ref="C270:C274"/>
    <mergeCell ref="D270:D274"/>
    <mergeCell ref="E270:E274"/>
    <mergeCell ref="F270:F274"/>
    <mergeCell ref="G270:G274"/>
    <mergeCell ref="H260:H264"/>
    <mergeCell ref="I260:I264"/>
    <mergeCell ref="C265:C269"/>
    <mergeCell ref="D265:D269"/>
    <mergeCell ref="E265:E269"/>
    <mergeCell ref="F265:F269"/>
    <mergeCell ref="G265:G269"/>
    <mergeCell ref="H265:H269"/>
    <mergeCell ref="I265:I269"/>
    <mergeCell ref="C260:C264"/>
    <mergeCell ref="D260:D264"/>
    <mergeCell ref="E260:E264"/>
    <mergeCell ref="F260:F264"/>
    <mergeCell ref="G260:G264"/>
  </mergeCells>
  <conditionalFormatting sqref="L15:L19">
    <cfRule type="cellIs" dxfId="1" priority="53" stopIfTrue="1" operator="equal">
      <formula>#REF!</formula>
    </cfRule>
  </conditionalFormatting>
  <conditionalFormatting sqref="L20:L274">
    <cfRule type="cellIs" dxfId="0" priority="1" stopIfTrue="1" operator="equal">
      <formula>#REF!</formula>
    </cfRule>
  </conditionalFormatting>
  <dataValidations disablePrompts="1" count="2">
    <dataValidation allowBlank="1" showInputMessage="1" showErrorMessage="1" promptTitle="Completar por el Oferente" prompt=" " sqref="K18 K19:L274 E277 J15:J274"/>
    <dataValidation operator="equal" allowBlank="1" showInputMessage="1" showErrorMessage="1" promptTitle="Completar por el Oferente" prompt=" " sqref="K6:M10"/>
  </dataValidations>
  <printOptions horizontalCentered="1" verticalCentered="1"/>
  <pageMargins left="0" right="0" top="0" bottom="0" header="0" footer="0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K11:M11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8"/>
  <sheetViews>
    <sheetView zoomScale="85" zoomScaleNormal="85" workbookViewId="0">
      <selection activeCell="B2" sqref="B2:L78"/>
    </sheetView>
  </sheetViews>
  <sheetFormatPr baseColWidth="10" defaultRowHeight="12.75"/>
  <cols>
    <col min="1" max="1" width="2.7109375" style="1" customWidth="1"/>
    <col min="2" max="2" width="11.5703125" style="1" customWidth="1"/>
    <col min="3" max="3" width="10.140625" style="1" customWidth="1"/>
    <col min="4" max="4" width="11.140625" style="1" customWidth="1"/>
    <col min="5" max="5" width="13.7109375" style="1" customWidth="1"/>
    <col min="6" max="6" width="47.7109375" style="1" bestFit="1" customWidth="1"/>
    <col min="7" max="7" width="21.42578125" style="1" bestFit="1" customWidth="1"/>
    <col min="8" max="8" width="20.42578125" style="1" customWidth="1"/>
    <col min="9" max="9" width="14.28515625" style="1" customWidth="1"/>
    <col min="10" max="10" width="12.28515625" style="1" customWidth="1"/>
    <col min="11" max="11" width="7.140625" style="1" hidden="1" customWidth="1"/>
    <col min="12" max="12" width="18.7109375" style="1" customWidth="1"/>
    <col min="13" max="16384" width="11.42578125" style="1"/>
  </cols>
  <sheetData>
    <row r="1" spans="2:12" ht="13.5" thickBot="1"/>
    <row r="2" spans="2:12" ht="15" customHeight="1">
      <c r="B2" s="168" t="s">
        <v>55</v>
      </c>
      <c r="C2" s="169"/>
      <c r="D2" s="169"/>
      <c r="E2" s="169"/>
      <c r="F2" s="169"/>
      <c r="G2" s="169"/>
      <c r="H2" s="169"/>
      <c r="I2" s="169"/>
      <c r="J2" s="169"/>
      <c r="K2" s="169"/>
      <c r="L2" s="170"/>
    </row>
    <row r="3" spans="2:12" ht="15" customHeight="1">
      <c r="B3" s="171"/>
      <c r="C3" s="172"/>
      <c r="D3" s="172"/>
      <c r="E3" s="172"/>
      <c r="F3" s="172"/>
      <c r="G3" s="172"/>
      <c r="H3" s="172"/>
      <c r="I3" s="172"/>
      <c r="J3" s="172"/>
      <c r="K3" s="172"/>
      <c r="L3" s="173"/>
    </row>
    <row r="4" spans="2:12" ht="15" customHeight="1" thickBot="1">
      <c r="B4" s="174"/>
      <c r="C4" s="175"/>
      <c r="D4" s="175"/>
      <c r="E4" s="175"/>
      <c r="F4" s="175"/>
      <c r="G4" s="175"/>
      <c r="H4" s="175"/>
      <c r="I4" s="175"/>
      <c r="J4" s="175"/>
      <c r="K4" s="175"/>
      <c r="L4" s="176"/>
    </row>
    <row r="5" spans="2:12" ht="18.75" customHeight="1" thickBot="1">
      <c r="B5" s="146" t="s">
        <v>7</v>
      </c>
      <c r="C5" s="147"/>
      <c r="D5" s="162"/>
      <c r="E5" s="162"/>
      <c r="F5" s="162"/>
      <c r="G5" s="162"/>
      <c r="H5" s="162"/>
      <c r="I5" s="165" t="s">
        <v>10</v>
      </c>
      <c r="J5" s="166"/>
      <c r="K5" s="166"/>
      <c r="L5" s="167"/>
    </row>
    <row r="6" spans="2:12" ht="30" customHeight="1">
      <c r="B6" s="146" t="s">
        <v>24</v>
      </c>
      <c r="C6" s="147"/>
      <c r="D6" s="163"/>
      <c r="E6" s="163"/>
      <c r="F6" s="163"/>
      <c r="G6" s="163"/>
      <c r="H6" s="163"/>
      <c r="I6" s="148" t="s">
        <v>6</v>
      </c>
      <c r="J6" s="153"/>
      <c r="K6" s="154"/>
      <c r="L6" s="155"/>
    </row>
    <row r="7" spans="2:12" ht="15.75" customHeight="1">
      <c r="B7" s="6" t="s">
        <v>20</v>
      </c>
      <c r="C7" s="7"/>
      <c r="D7" s="164"/>
      <c r="E7" s="164"/>
      <c r="F7" s="164"/>
      <c r="G7" s="164"/>
      <c r="H7" s="164"/>
      <c r="I7" s="149"/>
      <c r="J7" s="156"/>
      <c r="K7" s="157"/>
      <c r="L7" s="158"/>
    </row>
    <row r="8" spans="2:12" ht="15.75" customHeight="1">
      <c r="B8" s="181" t="s">
        <v>8</v>
      </c>
      <c r="C8" s="182"/>
      <c r="D8" s="164"/>
      <c r="E8" s="164"/>
      <c r="F8" s="164"/>
      <c r="G8" s="164"/>
      <c r="H8" s="164"/>
      <c r="I8" s="113" t="s">
        <v>26</v>
      </c>
      <c r="J8" s="150"/>
      <c r="K8" s="151"/>
      <c r="L8" s="152"/>
    </row>
    <row r="9" spans="2:12" ht="16.5" customHeight="1">
      <c r="B9" s="181"/>
      <c r="C9" s="182"/>
      <c r="D9" s="164"/>
      <c r="E9" s="164"/>
      <c r="F9" s="164"/>
      <c r="G9" s="164"/>
      <c r="H9" s="164"/>
      <c r="I9" s="8" t="s">
        <v>0</v>
      </c>
      <c r="J9" s="150"/>
      <c r="K9" s="151"/>
      <c r="L9" s="152"/>
    </row>
    <row r="10" spans="2:12" ht="16.5" customHeight="1">
      <c r="B10" s="181"/>
      <c r="C10" s="182"/>
      <c r="D10" s="164"/>
      <c r="E10" s="164"/>
      <c r="F10" s="164"/>
      <c r="G10" s="164"/>
      <c r="H10" s="164"/>
      <c r="I10" s="8" t="s">
        <v>1</v>
      </c>
      <c r="J10" s="159"/>
      <c r="K10" s="160"/>
      <c r="L10" s="161"/>
    </row>
    <row r="11" spans="2:12" ht="15">
      <c r="B11" s="12" t="s">
        <v>16</v>
      </c>
      <c r="C11" s="13"/>
      <c r="D11" s="71"/>
      <c r="E11" s="13"/>
      <c r="F11" s="13"/>
      <c r="G11" s="7"/>
      <c r="H11" s="7"/>
      <c r="I11" s="9" t="s">
        <v>3</v>
      </c>
      <c r="J11" s="189"/>
      <c r="K11" s="190"/>
      <c r="L11" s="191"/>
    </row>
    <row r="12" spans="2:12" ht="13.5" thickBot="1">
      <c r="B12" s="14"/>
      <c r="C12" s="15"/>
      <c r="D12" s="15"/>
      <c r="E12" s="16"/>
      <c r="F12" s="16"/>
      <c r="G12" s="15"/>
      <c r="H12" s="15"/>
      <c r="I12" s="10"/>
      <c r="J12" s="17"/>
      <c r="K12" s="17"/>
      <c r="L12" s="11"/>
    </row>
    <row r="13" spans="2:12" ht="15" customHeight="1">
      <c r="B13" s="179" t="s">
        <v>52</v>
      </c>
      <c r="C13" s="179" t="s">
        <v>9</v>
      </c>
      <c r="D13" s="179" t="s">
        <v>2</v>
      </c>
      <c r="E13" s="179" t="s">
        <v>61</v>
      </c>
      <c r="F13" s="185" t="s">
        <v>28</v>
      </c>
      <c r="G13" s="187" t="s">
        <v>51</v>
      </c>
      <c r="H13" s="187" t="s">
        <v>83</v>
      </c>
      <c r="I13" s="183" t="s">
        <v>29</v>
      </c>
      <c r="J13" s="185" t="s">
        <v>30</v>
      </c>
      <c r="K13" s="185" t="s">
        <v>31</v>
      </c>
      <c r="L13" s="183" t="s">
        <v>75</v>
      </c>
    </row>
    <row r="14" spans="2:12" ht="15.75" customHeight="1" thickBot="1">
      <c r="B14" s="180"/>
      <c r="C14" s="180"/>
      <c r="D14" s="180"/>
      <c r="E14" s="180"/>
      <c r="F14" s="186"/>
      <c r="G14" s="188"/>
      <c r="H14" s="194"/>
      <c r="I14" s="184"/>
      <c r="J14" s="186"/>
      <c r="K14" s="186"/>
      <c r="L14" s="186"/>
    </row>
    <row r="15" spans="2:12" ht="47.25" customHeight="1">
      <c r="B15" s="124">
        <v>1</v>
      </c>
      <c r="C15" s="125">
        <v>10</v>
      </c>
      <c r="D15" s="125" t="s">
        <v>81</v>
      </c>
      <c r="E15" s="138">
        <v>1000000432</v>
      </c>
      <c r="F15" s="126" t="s">
        <v>84</v>
      </c>
      <c r="G15" s="127">
        <v>9334229</v>
      </c>
      <c r="H15" s="144" t="s">
        <v>136</v>
      </c>
      <c r="I15" s="88"/>
      <c r="J15" s="49"/>
      <c r="K15" s="42">
        <f>+(C15*I15)*J15</f>
        <v>0</v>
      </c>
      <c r="L15" s="18">
        <f>+C15*I15</f>
        <v>0</v>
      </c>
    </row>
    <row r="16" spans="2:12" ht="45" customHeight="1">
      <c r="B16" s="2">
        <v>2</v>
      </c>
      <c r="C16" s="3">
        <v>5</v>
      </c>
      <c r="D16" s="3" t="s">
        <v>81</v>
      </c>
      <c r="E16" s="3">
        <v>1000000437</v>
      </c>
      <c r="F16" s="3" t="s">
        <v>85</v>
      </c>
      <c r="G16" s="5">
        <v>40039041</v>
      </c>
      <c r="H16" s="145" t="s">
        <v>136</v>
      </c>
      <c r="I16" s="43"/>
      <c r="J16" s="50"/>
      <c r="K16" s="44">
        <f>+(C16*I16)*J16</f>
        <v>0</v>
      </c>
      <c r="L16" s="45">
        <f>+C16*I16</f>
        <v>0</v>
      </c>
    </row>
    <row r="17" spans="2:12" ht="45" customHeight="1">
      <c r="B17" s="2">
        <v>3</v>
      </c>
      <c r="C17" s="3">
        <v>5</v>
      </c>
      <c r="D17" s="3" t="s">
        <v>81</v>
      </c>
      <c r="E17" s="3">
        <v>1000000441</v>
      </c>
      <c r="F17" s="3" t="s">
        <v>86</v>
      </c>
      <c r="G17" s="5">
        <v>40049252</v>
      </c>
      <c r="H17" s="145" t="s">
        <v>136</v>
      </c>
      <c r="I17" s="43"/>
      <c r="J17" s="50"/>
      <c r="K17" s="44"/>
      <c r="L17" s="45">
        <f t="shared" ref="L17:L66" si="0">+C17*I17</f>
        <v>0</v>
      </c>
    </row>
    <row r="18" spans="2:12" ht="45" customHeight="1">
      <c r="B18" s="2">
        <v>4</v>
      </c>
      <c r="C18" s="3">
        <v>3</v>
      </c>
      <c r="D18" s="3" t="s">
        <v>81</v>
      </c>
      <c r="E18" s="3">
        <v>1000000643</v>
      </c>
      <c r="F18" s="3" t="s">
        <v>87</v>
      </c>
      <c r="G18" s="5">
        <v>8204311</v>
      </c>
      <c r="H18" s="145" t="s">
        <v>136</v>
      </c>
      <c r="I18" s="43"/>
      <c r="J18" s="50"/>
      <c r="K18" s="44"/>
      <c r="L18" s="45">
        <f t="shared" si="0"/>
        <v>0</v>
      </c>
    </row>
    <row r="19" spans="2:12" ht="45" customHeight="1">
      <c r="B19" s="2">
        <v>5</v>
      </c>
      <c r="C19" s="3">
        <v>66</v>
      </c>
      <c r="D19" s="3" t="s">
        <v>81</v>
      </c>
      <c r="E19" s="3">
        <v>1000000844</v>
      </c>
      <c r="F19" s="3" t="s">
        <v>88</v>
      </c>
      <c r="G19" s="5">
        <v>8310840</v>
      </c>
      <c r="H19" s="145" t="s">
        <v>136</v>
      </c>
      <c r="I19" s="43"/>
      <c r="J19" s="50"/>
      <c r="K19" s="44"/>
      <c r="L19" s="45">
        <f t="shared" si="0"/>
        <v>0</v>
      </c>
    </row>
    <row r="20" spans="2:12" ht="45" customHeight="1">
      <c r="B20" s="2">
        <v>6</v>
      </c>
      <c r="C20" s="3">
        <v>6</v>
      </c>
      <c r="D20" s="3" t="s">
        <v>81</v>
      </c>
      <c r="E20" s="3">
        <v>1000001070</v>
      </c>
      <c r="F20" s="3" t="s">
        <v>89</v>
      </c>
      <c r="G20" s="5">
        <v>8483946</v>
      </c>
      <c r="H20" s="145" t="s">
        <v>136</v>
      </c>
      <c r="I20" s="43"/>
      <c r="J20" s="50"/>
      <c r="K20" s="44"/>
      <c r="L20" s="45">
        <f t="shared" si="0"/>
        <v>0</v>
      </c>
    </row>
    <row r="21" spans="2:12" ht="45" customHeight="1">
      <c r="B21" s="2">
        <v>7</v>
      </c>
      <c r="C21" s="3">
        <v>4</v>
      </c>
      <c r="D21" s="3" t="s">
        <v>81</v>
      </c>
      <c r="E21" s="3">
        <v>1000001200</v>
      </c>
      <c r="F21" s="3" t="s">
        <v>90</v>
      </c>
      <c r="G21" s="5">
        <v>8323180</v>
      </c>
      <c r="H21" s="145" t="s">
        <v>136</v>
      </c>
      <c r="I21" s="43"/>
      <c r="J21" s="50"/>
      <c r="K21" s="44"/>
      <c r="L21" s="45">
        <f t="shared" si="0"/>
        <v>0</v>
      </c>
    </row>
    <row r="22" spans="2:12" ht="45" customHeight="1">
      <c r="B22" s="2">
        <v>8</v>
      </c>
      <c r="C22" s="3">
        <v>1</v>
      </c>
      <c r="D22" s="3" t="s">
        <v>81</v>
      </c>
      <c r="E22" s="3">
        <v>1000001640</v>
      </c>
      <c r="F22" s="3" t="s">
        <v>91</v>
      </c>
      <c r="G22" s="5">
        <v>8469366</v>
      </c>
      <c r="H22" s="145" t="s">
        <v>136</v>
      </c>
      <c r="I22" s="43"/>
      <c r="J22" s="50"/>
      <c r="K22" s="44"/>
      <c r="L22" s="45">
        <f t="shared" si="0"/>
        <v>0</v>
      </c>
    </row>
    <row r="23" spans="2:12" ht="45" customHeight="1">
      <c r="B23" s="2">
        <v>9</v>
      </c>
      <c r="C23" s="3">
        <v>10</v>
      </c>
      <c r="D23" s="3" t="s">
        <v>81</v>
      </c>
      <c r="E23" s="3">
        <v>1000001664</v>
      </c>
      <c r="F23" s="3" t="s">
        <v>92</v>
      </c>
      <c r="G23" s="5">
        <v>8161169</v>
      </c>
      <c r="H23" s="145" t="s">
        <v>137</v>
      </c>
      <c r="I23" s="43"/>
      <c r="J23" s="50"/>
      <c r="K23" s="44"/>
      <c r="L23" s="45">
        <f t="shared" si="0"/>
        <v>0</v>
      </c>
    </row>
    <row r="24" spans="2:12" ht="45" customHeight="1">
      <c r="B24" s="2">
        <v>10</v>
      </c>
      <c r="C24" s="3">
        <v>14</v>
      </c>
      <c r="D24" s="3" t="s">
        <v>81</v>
      </c>
      <c r="E24" s="3">
        <v>1000001668</v>
      </c>
      <c r="F24" s="3" t="s">
        <v>93</v>
      </c>
      <c r="G24" s="5">
        <v>8245707</v>
      </c>
      <c r="H24" s="145" t="s">
        <v>136</v>
      </c>
      <c r="I24" s="43"/>
      <c r="J24" s="50"/>
      <c r="K24" s="44"/>
      <c r="L24" s="45">
        <f t="shared" si="0"/>
        <v>0</v>
      </c>
    </row>
    <row r="25" spans="2:12" ht="45" customHeight="1">
      <c r="B25" s="2">
        <v>11</v>
      </c>
      <c r="C25" s="3">
        <v>4</v>
      </c>
      <c r="D25" s="3" t="s">
        <v>81</v>
      </c>
      <c r="E25" s="3">
        <v>1000001673</v>
      </c>
      <c r="F25" s="3" t="s">
        <v>94</v>
      </c>
      <c r="G25" s="5">
        <v>8399676</v>
      </c>
      <c r="H25" s="145" t="s">
        <v>136</v>
      </c>
      <c r="I25" s="43"/>
      <c r="J25" s="50"/>
      <c r="K25" s="44"/>
      <c r="L25" s="45">
        <f t="shared" si="0"/>
        <v>0</v>
      </c>
    </row>
    <row r="26" spans="2:12" ht="45" customHeight="1">
      <c r="B26" s="2">
        <v>12</v>
      </c>
      <c r="C26" s="3">
        <v>6</v>
      </c>
      <c r="D26" s="3" t="s">
        <v>81</v>
      </c>
      <c r="E26" s="3">
        <v>1000001746</v>
      </c>
      <c r="F26" s="3" t="s">
        <v>95</v>
      </c>
      <c r="G26" s="5">
        <v>8084510</v>
      </c>
      <c r="H26" s="145" t="s">
        <v>136</v>
      </c>
      <c r="I26" s="43"/>
      <c r="J26" s="50"/>
      <c r="K26" s="44"/>
      <c r="L26" s="45">
        <f t="shared" si="0"/>
        <v>0</v>
      </c>
    </row>
    <row r="27" spans="2:12" ht="45" customHeight="1">
      <c r="B27" s="2">
        <v>13</v>
      </c>
      <c r="C27" s="3">
        <v>6</v>
      </c>
      <c r="D27" s="3" t="s">
        <v>81</v>
      </c>
      <c r="E27" s="3">
        <v>1000001750</v>
      </c>
      <c r="F27" s="3" t="s">
        <v>96</v>
      </c>
      <c r="G27" s="5">
        <v>8029492</v>
      </c>
      <c r="H27" s="145" t="s">
        <v>136</v>
      </c>
      <c r="I27" s="43"/>
      <c r="J27" s="50"/>
      <c r="K27" s="44"/>
      <c r="L27" s="45">
        <f t="shared" si="0"/>
        <v>0</v>
      </c>
    </row>
    <row r="28" spans="2:12" ht="45" customHeight="1">
      <c r="B28" s="2">
        <v>14</v>
      </c>
      <c r="C28" s="3">
        <v>6</v>
      </c>
      <c r="D28" s="3" t="s">
        <v>81</v>
      </c>
      <c r="E28" s="3">
        <v>1000001753</v>
      </c>
      <c r="F28" s="3" t="s">
        <v>97</v>
      </c>
      <c r="G28" s="5">
        <v>8029533</v>
      </c>
      <c r="H28" s="145" t="s">
        <v>136</v>
      </c>
      <c r="I28" s="43"/>
      <c r="J28" s="50"/>
      <c r="K28" s="44"/>
      <c r="L28" s="45">
        <f t="shared" si="0"/>
        <v>0</v>
      </c>
    </row>
    <row r="29" spans="2:12" ht="45" customHeight="1">
      <c r="B29" s="2">
        <v>15</v>
      </c>
      <c r="C29" s="3">
        <v>9</v>
      </c>
      <c r="D29" s="3" t="s">
        <v>81</v>
      </c>
      <c r="E29" s="3">
        <v>1000001771</v>
      </c>
      <c r="F29" s="3" t="s">
        <v>98</v>
      </c>
      <c r="G29" s="5">
        <v>8320057</v>
      </c>
      <c r="H29" s="145" t="s">
        <v>136</v>
      </c>
      <c r="I29" s="43"/>
      <c r="J29" s="50"/>
      <c r="K29" s="44"/>
      <c r="L29" s="45">
        <f t="shared" si="0"/>
        <v>0</v>
      </c>
    </row>
    <row r="30" spans="2:12" ht="45" customHeight="1">
      <c r="B30" s="2">
        <v>16</v>
      </c>
      <c r="C30" s="3">
        <v>8</v>
      </c>
      <c r="D30" s="3" t="s">
        <v>81</v>
      </c>
      <c r="E30" s="3">
        <v>1000001773</v>
      </c>
      <c r="F30" s="3" t="s">
        <v>99</v>
      </c>
      <c r="G30" s="5">
        <v>8341918</v>
      </c>
      <c r="H30" s="145" t="s">
        <v>136</v>
      </c>
      <c r="I30" s="43"/>
      <c r="J30" s="50"/>
      <c r="K30" s="44"/>
      <c r="L30" s="45">
        <f t="shared" si="0"/>
        <v>0</v>
      </c>
    </row>
    <row r="31" spans="2:12" ht="45" customHeight="1">
      <c r="B31" s="2">
        <v>17</v>
      </c>
      <c r="C31" s="3">
        <v>9</v>
      </c>
      <c r="D31" s="3" t="s">
        <v>81</v>
      </c>
      <c r="E31" s="3">
        <v>1000001775</v>
      </c>
      <c r="F31" s="3" t="s">
        <v>100</v>
      </c>
      <c r="G31" s="5">
        <v>8485963</v>
      </c>
      <c r="H31" s="145" t="s">
        <v>136</v>
      </c>
      <c r="I31" s="43"/>
      <c r="J31" s="50"/>
      <c r="K31" s="44"/>
      <c r="L31" s="45">
        <f t="shared" si="0"/>
        <v>0</v>
      </c>
    </row>
    <row r="32" spans="2:12" ht="45" customHeight="1">
      <c r="B32" s="2">
        <v>18</v>
      </c>
      <c r="C32" s="3">
        <v>8</v>
      </c>
      <c r="D32" s="3" t="s">
        <v>81</v>
      </c>
      <c r="E32" s="3">
        <v>1000001776</v>
      </c>
      <c r="F32" s="3" t="s">
        <v>101</v>
      </c>
      <c r="G32" s="5">
        <v>8029529</v>
      </c>
      <c r="H32" s="145" t="s">
        <v>136</v>
      </c>
      <c r="I32" s="43"/>
      <c r="J32" s="50"/>
      <c r="K32" s="44"/>
      <c r="L32" s="45">
        <f t="shared" si="0"/>
        <v>0</v>
      </c>
    </row>
    <row r="33" spans="2:12" ht="45" customHeight="1">
      <c r="B33" s="2">
        <v>19</v>
      </c>
      <c r="C33" s="3">
        <v>8</v>
      </c>
      <c r="D33" s="3" t="s">
        <v>81</v>
      </c>
      <c r="E33" s="3">
        <v>1000001778</v>
      </c>
      <c r="F33" s="3" t="s">
        <v>102</v>
      </c>
      <c r="G33" s="5">
        <v>8029547</v>
      </c>
      <c r="H33" s="145" t="s">
        <v>136</v>
      </c>
      <c r="I33" s="43"/>
      <c r="J33" s="50"/>
      <c r="K33" s="44"/>
      <c r="L33" s="45">
        <f t="shared" si="0"/>
        <v>0</v>
      </c>
    </row>
    <row r="34" spans="2:12" ht="45" customHeight="1">
      <c r="B34" s="2">
        <v>20</v>
      </c>
      <c r="C34" s="3">
        <v>5</v>
      </c>
      <c r="D34" s="3" t="s">
        <v>81</v>
      </c>
      <c r="E34" s="3">
        <v>1000001830</v>
      </c>
      <c r="F34" s="3" t="s">
        <v>103</v>
      </c>
      <c r="G34" s="5">
        <v>8224551</v>
      </c>
      <c r="H34" s="145" t="s">
        <v>136</v>
      </c>
      <c r="I34" s="43"/>
      <c r="J34" s="50"/>
      <c r="K34" s="44"/>
      <c r="L34" s="45">
        <f t="shared" si="0"/>
        <v>0</v>
      </c>
    </row>
    <row r="35" spans="2:12" ht="45" customHeight="1">
      <c r="B35" s="2">
        <v>21</v>
      </c>
      <c r="C35" s="3">
        <v>3</v>
      </c>
      <c r="D35" s="3" t="s">
        <v>81</v>
      </c>
      <c r="E35" s="3">
        <v>1000001833</v>
      </c>
      <c r="F35" s="3" t="s">
        <v>104</v>
      </c>
      <c r="G35" s="5">
        <v>8369724</v>
      </c>
      <c r="H35" s="145" t="s">
        <v>136</v>
      </c>
      <c r="I35" s="43"/>
      <c r="J35" s="50"/>
      <c r="K35" s="44"/>
      <c r="L35" s="45">
        <f t="shared" si="0"/>
        <v>0</v>
      </c>
    </row>
    <row r="36" spans="2:12" ht="45" customHeight="1">
      <c r="B36" s="2">
        <v>22</v>
      </c>
      <c r="C36" s="3">
        <v>3</v>
      </c>
      <c r="D36" s="3" t="s">
        <v>81</v>
      </c>
      <c r="E36" s="3">
        <v>1000001835</v>
      </c>
      <c r="F36" s="3" t="s">
        <v>105</v>
      </c>
      <c r="G36" s="5">
        <v>8369723</v>
      </c>
      <c r="H36" s="145" t="s">
        <v>136</v>
      </c>
      <c r="I36" s="43"/>
      <c r="J36" s="50"/>
      <c r="K36" s="44"/>
      <c r="L36" s="45">
        <f t="shared" si="0"/>
        <v>0</v>
      </c>
    </row>
    <row r="37" spans="2:12" ht="45" customHeight="1">
      <c r="B37" s="2">
        <v>23</v>
      </c>
      <c r="C37" s="3">
        <v>4</v>
      </c>
      <c r="D37" s="3" t="s">
        <v>81</v>
      </c>
      <c r="E37" s="3">
        <v>1000002075</v>
      </c>
      <c r="F37" s="3" t="s">
        <v>106</v>
      </c>
      <c r="G37" s="5">
        <v>8477156</v>
      </c>
      <c r="H37" s="145" t="s">
        <v>136</v>
      </c>
      <c r="I37" s="43"/>
      <c r="J37" s="50"/>
      <c r="K37" s="44"/>
      <c r="L37" s="45">
        <f t="shared" si="0"/>
        <v>0</v>
      </c>
    </row>
    <row r="38" spans="2:12" ht="45" customHeight="1">
      <c r="B38" s="2">
        <v>24</v>
      </c>
      <c r="C38" s="3">
        <v>4</v>
      </c>
      <c r="D38" s="3" t="s">
        <v>81</v>
      </c>
      <c r="E38" s="3">
        <v>1000002092</v>
      </c>
      <c r="F38" s="3" t="s">
        <v>107</v>
      </c>
      <c r="G38" s="5">
        <v>8143834</v>
      </c>
      <c r="H38" s="145" t="s">
        <v>136</v>
      </c>
      <c r="I38" s="43"/>
      <c r="J38" s="50"/>
      <c r="K38" s="44"/>
      <c r="L38" s="45">
        <f t="shared" si="0"/>
        <v>0</v>
      </c>
    </row>
    <row r="39" spans="2:12" ht="45" customHeight="1">
      <c r="B39" s="2">
        <v>25</v>
      </c>
      <c r="C39" s="3">
        <v>5</v>
      </c>
      <c r="D39" s="3" t="s">
        <v>81</v>
      </c>
      <c r="E39" s="3">
        <v>1000002116</v>
      </c>
      <c r="F39" s="3" t="s">
        <v>108</v>
      </c>
      <c r="G39" s="5">
        <v>8118874</v>
      </c>
      <c r="H39" s="145" t="s">
        <v>136</v>
      </c>
      <c r="I39" s="43"/>
      <c r="J39" s="50"/>
      <c r="K39" s="44"/>
      <c r="L39" s="45">
        <f t="shared" si="0"/>
        <v>0</v>
      </c>
    </row>
    <row r="40" spans="2:12" ht="45" customHeight="1">
      <c r="B40" s="2">
        <v>26</v>
      </c>
      <c r="C40" s="3">
        <v>6</v>
      </c>
      <c r="D40" s="3" t="s">
        <v>81</v>
      </c>
      <c r="E40" s="3">
        <v>1000002147</v>
      </c>
      <c r="F40" s="3" t="s">
        <v>109</v>
      </c>
      <c r="G40" s="5">
        <v>8471161</v>
      </c>
      <c r="H40" s="145" t="s">
        <v>136</v>
      </c>
      <c r="I40" s="43"/>
      <c r="J40" s="50"/>
      <c r="K40" s="44"/>
      <c r="L40" s="45">
        <f t="shared" si="0"/>
        <v>0</v>
      </c>
    </row>
    <row r="41" spans="2:12" ht="45" customHeight="1">
      <c r="B41" s="2">
        <v>27</v>
      </c>
      <c r="C41" s="3">
        <v>4</v>
      </c>
      <c r="D41" s="3" t="s">
        <v>81</v>
      </c>
      <c r="E41" s="3">
        <v>1000002151</v>
      </c>
      <c r="F41" s="3" t="s">
        <v>110</v>
      </c>
      <c r="G41" s="5">
        <v>8470341</v>
      </c>
      <c r="H41" s="145" t="s">
        <v>136</v>
      </c>
      <c r="I41" s="43"/>
      <c r="J41" s="50"/>
      <c r="K41" s="44"/>
      <c r="L41" s="45">
        <f t="shared" si="0"/>
        <v>0</v>
      </c>
    </row>
    <row r="42" spans="2:12" ht="45" customHeight="1">
      <c r="B42" s="2">
        <v>28</v>
      </c>
      <c r="C42" s="3">
        <v>4</v>
      </c>
      <c r="D42" s="3" t="s">
        <v>81</v>
      </c>
      <c r="E42" s="3">
        <v>1000002163</v>
      </c>
      <c r="F42" s="3" t="s">
        <v>111</v>
      </c>
      <c r="G42" s="5">
        <v>8252895</v>
      </c>
      <c r="H42" s="145" t="s">
        <v>136</v>
      </c>
      <c r="I42" s="43"/>
      <c r="J42" s="50"/>
      <c r="K42" s="44"/>
      <c r="L42" s="45">
        <f t="shared" si="0"/>
        <v>0</v>
      </c>
    </row>
    <row r="43" spans="2:12" ht="45" customHeight="1">
      <c r="B43" s="2">
        <v>29</v>
      </c>
      <c r="C43" s="3">
        <v>7</v>
      </c>
      <c r="D43" s="3" t="s">
        <v>81</v>
      </c>
      <c r="E43" s="3">
        <v>1000002517</v>
      </c>
      <c r="F43" s="3" t="s">
        <v>112</v>
      </c>
      <c r="G43" s="5">
        <v>8479674</v>
      </c>
      <c r="H43" s="145" t="s">
        <v>136</v>
      </c>
      <c r="I43" s="43"/>
      <c r="J43" s="50"/>
      <c r="K43" s="44"/>
      <c r="L43" s="45">
        <f t="shared" si="0"/>
        <v>0</v>
      </c>
    </row>
    <row r="44" spans="2:12" ht="45" customHeight="1">
      <c r="B44" s="2">
        <v>30</v>
      </c>
      <c r="C44" s="3">
        <v>22</v>
      </c>
      <c r="D44" s="3" t="s">
        <v>81</v>
      </c>
      <c r="E44" s="3">
        <v>1000002527</v>
      </c>
      <c r="F44" s="3" t="s">
        <v>113</v>
      </c>
      <c r="G44" s="5">
        <v>591546</v>
      </c>
      <c r="H44" s="145" t="s">
        <v>136</v>
      </c>
      <c r="I44" s="43"/>
      <c r="J44" s="50"/>
      <c r="K44" s="44"/>
      <c r="L44" s="45">
        <f t="shared" si="0"/>
        <v>0</v>
      </c>
    </row>
    <row r="45" spans="2:12" ht="45" customHeight="1">
      <c r="B45" s="2">
        <v>31</v>
      </c>
      <c r="C45" s="3">
        <v>4</v>
      </c>
      <c r="D45" s="3" t="s">
        <v>81</v>
      </c>
      <c r="E45" s="3">
        <v>1000002683</v>
      </c>
      <c r="F45" s="3" t="s">
        <v>114</v>
      </c>
      <c r="G45" s="5">
        <v>8331916</v>
      </c>
      <c r="H45" s="145" t="s">
        <v>136</v>
      </c>
      <c r="I45" s="43"/>
      <c r="J45" s="50"/>
      <c r="K45" s="44"/>
      <c r="L45" s="45">
        <f t="shared" si="0"/>
        <v>0</v>
      </c>
    </row>
    <row r="46" spans="2:12" ht="45" customHeight="1">
      <c r="B46" s="2">
        <v>32</v>
      </c>
      <c r="C46" s="3">
        <v>8</v>
      </c>
      <c r="D46" s="3" t="s">
        <v>81</v>
      </c>
      <c r="E46" s="3">
        <v>1000002692</v>
      </c>
      <c r="F46" s="3" t="s">
        <v>115</v>
      </c>
      <c r="G46" s="5">
        <v>8451213</v>
      </c>
      <c r="H46" s="145" t="s">
        <v>136</v>
      </c>
      <c r="I46" s="43"/>
      <c r="J46" s="50"/>
      <c r="K46" s="44"/>
      <c r="L46" s="45">
        <f t="shared" si="0"/>
        <v>0</v>
      </c>
    </row>
    <row r="47" spans="2:12" ht="45" customHeight="1">
      <c r="B47" s="2">
        <v>33</v>
      </c>
      <c r="C47" s="3">
        <v>2</v>
      </c>
      <c r="D47" s="3" t="s">
        <v>81</v>
      </c>
      <c r="E47" s="3">
        <v>1000002705</v>
      </c>
      <c r="F47" s="3" t="s">
        <v>116</v>
      </c>
      <c r="G47" s="5" t="s">
        <v>82</v>
      </c>
      <c r="H47" s="145" t="s">
        <v>136</v>
      </c>
      <c r="I47" s="43"/>
      <c r="J47" s="50"/>
      <c r="K47" s="44"/>
      <c r="L47" s="45">
        <f t="shared" si="0"/>
        <v>0</v>
      </c>
    </row>
    <row r="48" spans="2:12" ht="45" customHeight="1">
      <c r="B48" s="2">
        <v>34</v>
      </c>
      <c r="C48" s="3">
        <v>4</v>
      </c>
      <c r="D48" s="3" t="s">
        <v>81</v>
      </c>
      <c r="E48" s="3">
        <v>1000004058</v>
      </c>
      <c r="F48" s="3" t="s">
        <v>117</v>
      </c>
      <c r="G48" s="5">
        <v>8479675</v>
      </c>
      <c r="H48" s="145" t="s">
        <v>136</v>
      </c>
      <c r="I48" s="43"/>
      <c r="J48" s="50"/>
      <c r="K48" s="44"/>
      <c r="L48" s="45">
        <f t="shared" si="0"/>
        <v>0</v>
      </c>
    </row>
    <row r="49" spans="2:12" ht="45" customHeight="1">
      <c r="B49" s="2">
        <v>35</v>
      </c>
      <c r="C49" s="3">
        <v>4</v>
      </c>
      <c r="D49" s="3" t="s">
        <v>81</v>
      </c>
      <c r="E49" s="3">
        <v>1000004060</v>
      </c>
      <c r="F49" s="3" t="s">
        <v>118</v>
      </c>
      <c r="G49" s="5">
        <v>8476711</v>
      </c>
      <c r="H49" s="145" t="s">
        <v>136</v>
      </c>
      <c r="I49" s="43"/>
      <c r="J49" s="50"/>
      <c r="K49" s="44"/>
      <c r="L49" s="45">
        <f t="shared" si="0"/>
        <v>0</v>
      </c>
    </row>
    <row r="50" spans="2:12" ht="45" customHeight="1">
      <c r="B50" s="2">
        <v>36</v>
      </c>
      <c r="C50" s="3">
        <v>9</v>
      </c>
      <c r="D50" s="3" t="s">
        <v>81</v>
      </c>
      <c r="E50" s="3">
        <v>1000004340</v>
      </c>
      <c r="F50" s="3" t="s">
        <v>119</v>
      </c>
      <c r="G50" s="5">
        <v>8189214</v>
      </c>
      <c r="H50" s="145" t="s">
        <v>136</v>
      </c>
      <c r="I50" s="43"/>
      <c r="J50" s="50"/>
      <c r="K50" s="44"/>
      <c r="L50" s="45">
        <f t="shared" si="0"/>
        <v>0</v>
      </c>
    </row>
    <row r="51" spans="2:12" ht="45" customHeight="1">
      <c r="B51" s="2">
        <v>37</v>
      </c>
      <c r="C51" s="3">
        <v>4</v>
      </c>
      <c r="D51" s="3" t="s">
        <v>81</v>
      </c>
      <c r="E51" s="3">
        <v>1000008906</v>
      </c>
      <c r="F51" s="3" t="s">
        <v>120</v>
      </c>
      <c r="G51" s="5">
        <v>8355620</v>
      </c>
      <c r="H51" s="145" t="s">
        <v>136</v>
      </c>
      <c r="I51" s="43"/>
      <c r="J51" s="50"/>
      <c r="K51" s="44"/>
      <c r="L51" s="45">
        <f t="shared" si="0"/>
        <v>0</v>
      </c>
    </row>
    <row r="52" spans="2:12" ht="45" customHeight="1">
      <c r="B52" s="2">
        <v>38</v>
      </c>
      <c r="C52" s="3">
        <v>5</v>
      </c>
      <c r="D52" s="3" t="s">
        <v>81</v>
      </c>
      <c r="E52" s="3">
        <v>1000021056</v>
      </c>
      <c r="F52" s="3" t="s">
        <v>121</v>
      </c>
      <c r="G52" s="5">
        <v>549930</v>
      </c>
      <c r="H52" s="145" t="s">
        <v>136</v>
      </c>
      <c r="I52" s="43"/>
      <c r="J52" s="50"/>
      <c r="K52" s="44"/>
      <c r="L52" s="45">
        <f t="shared" si="0"/>
        <v>0</v>
      </c>
    </row>
    <row r="53" spans="2:12" ht="45" customHeight="1">
      <c r="B53" s="2">
        <v>39</v>
      </c>
      <c r="C53" s="3">
        <v>36</v>
      </c>
      <c r="D53" s="3" t="s">
        <v>81</v>
      </c>
      <c r="E53" s="3">
        <v>1000021261</v>
      </c>
      <c r="F53" s="3" t="s">
        <v>122</v>
      </c>
      <c r="G53" s="5">
        <v>8062832</v>
      </c>
      <c r="H53" s="145" t="s">
        <v>138</v>
      </c>
      <c r="I53" s="43"/>
      <c r="J53" s="50"/>
      <c r="K53" s="44"/>
      <c r="L53" s="45">
        <f t="shared" si="0"/>
        <v>0</v>
      </c>
    </row>
    <row r="54" spans="2:12" ht="45" customHeight="1">
      <c r="B54" s="2">
        <v>40</v>
      </c>
      <c r="C54" s="3">
        <v>7</v>
      </c>
      <c r="D54" s="3" t="s">
        <v>81</v>
      </c>
      <c r="E54" s="3">
        <v>1000021386</v>
      </c>
      <c r="F54" s="3" t="s">
        <v>123</v>
      </c>
      <c r="G54" s="5">
        <v>8152073</v>
      </c>
      <c r="H54" s="145" t="s">
        <v>136</v>
      </c>
      <c r="I54" s="43"/>
      <c r="J54" s="50"/>
      <c r="K54" s="44"/>
      <c r="L54" s="45">
        <f t="shared" si="0"/>
        <v>0</v>
      </c>
    </row>
    <row r="55" spans="2:12" ht="45" customHeight="1">
      <c r="B55" s="2">
        <v>41</v>
      </c>
      <c r="C55" s="3">
        <v>2</v>
      </c>
      <c r="D55" s="3" t="s">
        <v>81</v>
      </c>
      <c r="E55" s="3">
        <v>1000021504</v>
      </c>
      <c r="F55" s="3" t="s">
        <v>124</v>
      </c>
      <c r="G55" s="5">
        <v>8252419</v>
      </c>
      <c r="H55" s="145" t="s">
        <v>136</v>
      </c>
      <c r="I55" s="43"/>
      <c r="J55" s="50"/>
      <c r="K55" s="44"/>
      <c r="L55" s="45">
        <f t="shared" si="0"/>
        <v>0</v>
      </c>
    </row>
    <row r="56" spans="2:12" ht="45" customHeight="1">
      <c r="B56" s="2">
        <v>42</v>
      </c>
      <c r="C56" s="3">
        <v>6</v>
      </c>
      <c r="D56" s="3" t="s">
        <v>81</v>
      </c>
      <c r="E56" s="3">
        <v>1000021529</v>
      </c>
      <c r="F56" s="3" t="s">
        <v>125</v>
      </c>
      <c r="G56" s="5">
        <v>40012344</v>
      </c>
      <c r="H56" s="145" t="s">
        <v>136</v>
      </c>
      <c r="I56" s="43"/>
      <c r="J56" s="50"/>
      <c r="K56" s="44"/>
      <c r="L56" s="45">
        <f t="shared" si="0"/>
        <v>0</v>
      </c>
    </row>
    <row r="57" spans="2:12" ht="45" customHeight="1">
      <c r="B57" s="2">
        <v>43</v>
      </c>
      <c r="C57" s="3">
        <v>11</v>
      </c>
      <c r="D57" s="3" t="s">
        <v>81</v>
      </c>
      <c r="E57" s="3">
        <v>1000021544</v>
      </c>
      <c r="F57" s="3" t="s">
        <v>126</v>
      </c>
      <c r="G57" s="5">
        <v>560394</v>
      </c>
      <c r="H57" s="145" t="s">
        <v>136</v>
      </c>
      <c r="I57" s="43"/>
      <c r="J57" s="50"/>
      <c r="K57" s="44"/>
      <c r="L57" s="45">
        <f t="shared" si="0"/>
        <v>0</v>
      </c>
    </row>
    <row r="58" spans="2:12" ht="45" customHeight="1">
      <c r="B58" s="2">
        <v>44</v>
      </c>
      <c r="C58" s="3">
        <v>11</v>
      </c>
      <c r="D58" s="3" t="s">
        <v>81</v>
      </c>
      <c r="E58" s="3">
        <v>1000021545</v>
      </c>
      <c r="F58" s="3" t="s">
        <v>127</v>
      </c>
      <c r="G58" s="5">
        <v>560395</v>
      </c>
      <c r="H58" s="145" t="s">
        <v>136</v>
      </c>
      <c r="I58" s="43"/>
      <c r="J58" s="50"/>
      <c r="K58" s="44"/>
      <c r="L58" s="45">
        <f t="shared" si="0"/>
        <v>0</v>
      </c>
    </row>
    <row r="59" spans="2:12" ht="45" customHeight="1">
      <c r="B59" s="2">
        <v>45</v>
      </c>
      <c r="C59" s="3">
        <v>16</v>
      </c>
      <c r="D59" s="3" t="s">
        <v>81</v>
      </c>
      <c r="E59" s="3">
        <v>1000022346</v>
      </c>
      <c r="F59" s="3" t="s">
        <v>128</v>
      </c>
      <c r="G59" s="5">
        <v>8239506</v>
      </c>
      <c r="H59" s="145" t="s">
        <v>136</v>
      </c>
      <c r="I59" s="43"/>
      <c r="J59" s="50"/>
      <c r="K59" s="44"/>
      <c r="L59" s="45">
        <f t="shared" si="0"/>
        <v>0</v>
      </c>
    </row>
    <row r="60" spans="2:12" ht="45" customHeight="1">
      <c r="B60" s="2">
        <v>46</v>
      </c>
      <c r="C60" s="3">
        <v>22</v>
      </c>
      <c r="D60" s="3" t="s">
        <v>81</v>
      </c>
      <c r="E60" s="3">
        <v>1000022397</v>
      </c>
      <c r="F60" s="3" t="s">
        <v>129</v>
      </c>
      <c r="G60" s="5">
        <v>8298178</v>
      </c>
      <c r="H60" s="145" t="s">
        <v>136</v>
      </c>
      <c r="I60" s="43"/>
      <c r="J60" s="50"/>
      <c r="K60" s="44"/>
      <c r="L60" s="45">
        <f t="shared" si="0"/>
        <v>0</v>
      </c>
    </row>
    <row r="61" spans="2:12" ht="45" customHeight="1">
      <c r="B61" s="2">
        <v>47</v>
      </c>
      <c r="C61" s="3">
        <v>12</v>
      </c>
      <c r="D61" s="3" t="s">
        <v>81</v>
      </c>
      <c r="E61" s="3">
        <v>1000022891</v>
      </c>
      <c r="F61" s="3" t="s">
        <v>130</v>
      </c>
      <c r="G61" s="5">
        <v>8158920</v>
      </c>
      <c r="H61" s="145" t="s">
        <v>136</v>
      </c>
      <c r="I61" s="43"/>
      <c r="J61" s="50"/>
      <c r="K61" s="44"/>
      <c r="L61" s="45">
        <f t="shared" si="0"/>
        <v>0</v>
      </c>
    </row>
    <row r="62" spans="2:12" ht="45" customHeight="1">
      <c r="B62" s="2">
        <v>48</v>
      </c>
      <c r="C62" s="3">
        <v>8</v>
      </c>
      <c r="D62" s="3" t="s">
        <v>81</v>
      </c>
      <c r="E62" s="3">
        <v>1000023013</v>
      </c>
      <c r="F62" s="3" t="s">
        <v>131</v>
      </c>
      <c r="G62" s="5">
        <v>8276563</v>
      </c>
      <c r="H62" s="145" t="s">
        <v>136</v>
      </c>
      <c r="I62" s="43"/>
      <c r="J62" s="50"/>
      <c r="K62" s="44"/>
      <c r="L62" s="45">
        <f t="shared" si="0"/>
        <v>0</v>
      </c>
    </row>
    <row r="63" spans="2:12" ht="45" customHeight="1">
      <c r="B63" s="2">
        <v>49</v>
      </c>
      <c r="C63" s="3">
        <v>7</v>
      </c>
      <c r="D63" s="3" t="s">
        <v>81</v>
      </c>
      <c r="E63" s="3">
        <v>1000023167</v>
      </c>
      <c r="F63" s="3" t="s">
        <v>132</v>
      </c>
      <c r="G63" s="5">
        <v>8470340</v>
      </c>
      <c r="H63" s="145" t="s">
        <v>136</v>
      </c>
      <c r="I63" s="43"/>
      <c r="J63" s="50"/>
      <c r="K63" s="44"/>
      <c r="L63" s="45">
        <f t="shared" si="0"/>
        <v>0</v>
      </c>
    </row>
    <row r="64" spans="2:12" ht="45" customHeight="1">
      <c r="B64" s="2">
        <v>50</v>
      </c>
      <c r="C64" s="3">
        <v>10</v>
      </c>
      <c r="D64" s="3" t="s">
        <v>81</v>
      </c>
      <c r="E64" s="3">
        <v>1000023168</v>
      </c>
      <c r="F64" s="3" t="s">
        <v>133</v>
      </c>
      <c r="G64" s="5">
        <v>8470605</v>
      </c>
      <c r="H64" s="145" t="s">
        <v>136</v>
      </c>
      <c r="I64" s="43"/>
      <c r="J64" s="50"/>
      <c r="K64" s="44"/>
      <c r="L64" s="45">
        <f t="shared" si="0"/>
        <v>0</v>
      </c>
    </row>
    <row r="65" spans="2:12" ht="45" customHeight="1">
      <c r="B65" s="2">
        <v>51</v>
      </c>
      <c r="C65" s="3">
        <v>5</v>
      </c>
      <c r="D65" s="3" t="s">
        <v>81</v>
      </c>
      <c r="E65" s="3">
        <v>1000023169</v>
      </c>
      <c r="F65" s="3" t="s">
        <v>134</v>
      </c>
      <c r="G65" s="5">
        <v>8472617</v>
      </c>
      <c r="H65" s="145" t="s">
        <v>136</v>
      </c>
      <c r="I65" s="43"/>
      <c r="J65" s="50"/>
      <c r="K65" s="44"/>
      <c r="L65" s="45">
        <f t="shared" si="0"/>
        <v>0</v>
      </c>
    </row>
    <row r="66" spans="2:12" ht="45" customHeight="1" thickBot="1">
      <c r="B66" s="139">
        <v>52</v>
      </c>
      <c r="C66" s="140">
        <v>150</v>
      </c>
      <c r="D66" s="140" t="s">
        <v>81</v>
      </c>
      <c r="E66" s="140">
        <v>1000030390</v>
      </c>
      <c r="F66" s="140" t="s">
        <v>135</v>
      </c>
      <c r="G66" s="141">
        <v>9416572</v>
      </c>
      <c r="H66" s="145" t="s">
        <v>139</v>
      </c>
      <c r="I66" s="46"/>
      <c r="J66" s="142"/>
      <c r="K66" s="143"/>
      <c r="L66" s="47">
        <f t="shared" si="0"/>
        <v>0</v>
      </c>
    </row>
    <row r="67" spans="2:12" ht="19.5" customHeight="1" thickBot="1">
      <c r="B67" s="195" t="s">
        <v>79</v>
      </c>
      <c r="C67" s="196"/>
      <c r="D67" s="196"/>
      <c r="E67" s="196"/>
      <c r="F67" s="196"/>
      <c r="G67" s="197"/>
      <c r="H67" s="129"/>
      <c r="I67" s="72"/>
      <c r="J67" s="72"/>
      <c r="K67" s="85">
        <f>SUM(K15:K66)</f>
        <v>0</v>
      </c>
      <c r="L67" s="85">
        <f>SUM(L15:L66)</f>
        <v>0</v>
      </c>
    </row>
    <row r="68" spans="2:12" ht="16.5" customHeight="1" thickBot="1">
      <c r="B68" s="198" t="s">
        <v>18</v>
      </c>
      <c r="C68" s="199"/>
      <c r="D68" s="199"/>
      <c r="E68" s="199"/>
      <c r="F68" s="199"/>
      <c r="G68" s="200"/>
      <c r="H68" s="129"/>
      <c r="I68" s="72"/>
      <c r="J68" s="72"/>
      <c r="K68" s="73"/>
      <c r="L68" s="74">
        <f>K67</f>
        <v>0</v>
      </c>
    </row>
    <row r="69" spans="2:12" ht="18.75" thickBot="1">
      <c r="B69" s="198" t="s">
        <v>80</v>
      </c>
      <c r="C69" s="199"/>
      <c r="D69" s="199"/>
      <c r="E69" s="199"/>
      <c r="F69" s="199"/>
      <c r="G69" s="200"/>
      <c r="H69" s="129"/>
      <c r="I69" s="72"/>
      <c r="J69" s="72"/>
      <c r="K69" s="73"/>
      <c r="L69" s="75">
        <f>+L67+L68</f>
        <v>0</v>
      </c>
    </row>
    <row r="70" spans="2:12" ht="18.75" thickBot="1">
      <c r="B70" s="114"/>
      <c r="C70" s="115"/>
      <c r="D70" s="115"/>
      <c r="E70" s="115"/>
      <c r="F70" s="132"/>
      <c r="G70" s="116" t="s">
        <v>78</v>
      </c>
      <c r="H70" s="129"/>
      <c r="I70" s="72"/>
      <c r="J70" s="72"/>
      <c r="K70" s="73"/>
      <c r="L70" s="75"/>
    </row>
    <row r="71" spans="2:12" ht="19.5" customHeight="1" thickBot="1">
      <c r="B71" s="177" t="s">
        <v>19</v>
      </c>
      <c r="C71" s="178"/>
      <c r="D71" s="192" t="str">
        <f>+'Completar SOFSE'!B12</f>
        <v>Según Pliego</v>
      </c>
      <c r="E71" s="192"/>
      <c r="F71" s="192"/>
      <c r="G71" s="192"/>
      <c r="H71" s="192"/>
      <c r="I71" s="192"/>
      <c r="J71" s="192"/>
      <c r="K71" s="192"/>
      <c r="L71" s="193"/>
    </row>
    <row r="72" spans="2:12" ht="18" customHeight="1" thickBot="1">
      <c r="B72" s="177" t="s">
        <v>4</v>
      </c>
      <c r="C72" s="178"/>
      <c r="D72" s="192" t="str">
        <f>+'Completar SOFSE'!B13</f>
        <v>Según Pliego</v>
      </c>
      <c r="E72" s="192"/>
      <c r="F72" s="192"/>
      <c r="G72" s="192"/>
      <c r="H72" s="192"/>
      <c r="I72" s="192"/>
      <c r="J72" s="192"/>
      <c r="K72" s="192"/>
      <c r="L72" s="193"/>
    </row>
    <row r="73" spans="2:12" ht="18" customHeight="1" thickBot="1">
      <c r="B73" s="177" t="s">
        <v>53</v>
      </c>
      <c r="C73" s="178"/>
      <c r="D73" s="192" t="str">
        <f>+'Completar SOFSE'!B14</f>
        <v>Según Pliego</v>
      </c>
      <c r="E73" s="192"/>
      <c r="F73" s="192"/>
      <c r="G73" s="192"/>
      <c r="H73" s="192"/>
      <c r="I73" s="192"/>
      <c r="J73" s="192"/>
      <c r="K73" s="192"/>
      <c r="L73" s="193"/>
    </row>
    <row r="74" spans="2:12" ht="24" customHeight="1" thickBot="1">
      <c r="B74" s="177" t="s">
        <v>5</v>
      </c>
      <c r="C74" s="178"/>
      <c r="D74" s="192" t="str">
        <f>+'Completar SOFSE'!B15</f>
        <v>Según Pliego</v>
      </c>
      <c r="E74" s="192"/>
      <c r="F74" s="192"/>
      <c r="G74" s="192"/>
      <c r="H74" s="192"/>
      <c r="I74" s="192"/>
      <c r="J74" s="192"/>
      <c r="K74" s="192"/>
      <c r="L74" s="193"/>
    </row>
    <row r="75" spans="2:12">
      <c r="B75" s="19"/>
      <c r="C75" s="20"/>
      <c r="D75" s="20"/>
      <c r="E75" s="20"/>
      <c r="F75" s="20"/>
      <c r="G75" s="21"/>
      <c r="H75" s="21"/>
      <c r="I75" s="21"/>
      <c r="J75" s="21"/>
      <c r="K75" s="21"/>
      <c r="L75" s="22"/>
    </row>
    <row r="76" spans="2:12">
      <c r="B76" s="19"/>
      <c r="C76" s="20"/>
      <c r="D76" s="20"/>
      <c r="E76" s="20"/>
      <c r="F76" s="20"/>
      <c r="G76" s="21"/>
      <c r="H76" s="21"/>
      <c r="I76" s="21"/>
      <c r="J76" s="21"/>
      <c r="K76" s="21"/>
      <c r="L76" s="22"/>
    </row>
    <row r="77" spans="2:12">
      <c r="B77" s="19"/>
      <c r="C77" s="20"/>
      <c r="D77" s="20"/>
      <c r="E77" s="20"/>
      <c r="F77" s="20"/>
      <c r="G77" s="21"/>
      <c r="H77" s="21"/>
      <c r="I77" s="21"/>
      <c r="J77" s="21"/>
      <c r="K77" s="21"/>
      <c r="L77" s="22"/>
    </row>
    <row r="78" spans="2:12" ht="13.5" thickBot="1">
      <c r="B78" s="23"/>
      <c r="C78" s="24"/>
      <c r="D78" s="24"/>
      <c r="E78" s="24"/>
      <c r="F78" s="24"/>
      <c r="G78" s="25"/>
      <c r="H78" s="25"/>
      <c r="I78" s="25"/>
      <c r="J78" s="25"/>
      <c r="K78" s="25"/>
      <c r="L78" s="26"/>
    </row>
  </sheetData>
  <mergeCells count="37">
    <mergeCell ref="D74:L74"/>
    <mergeCell ref="K13:K14"/>
    <mergeCell ref="L13:L14"/>
    <mergeCell ref="H13:H14"/>
    <mergeCell ref="B67:G67"/>
    <mergeCell ref="B68:G68"/>
    <mergeCell ref="B69:G69"/>
    <mergeCell ref="B73:C73"/>
    <mergeCell ref="D73:L73"/>
    <mergeCell ref="F13:F14"/>
    <mergeCell ref="B2:L4"/>
    <mergeCell ref="B74:C74"/>
    <mergeCell ref="B71:C71"/>
    <mergeCell ref="B72:C72"/>
    <mergeCell ref="B5:C5"/>
    <mergeCell ref="B13:B14"/>
    <mergeCell ref="B8:C10"/>
    <mergeCell ref="I13:I14"/>
    <mergeCell ref="J13:J14"/>
    <mergeCell ref="C13:C14"/>
    <mergeCell ref="D13:D14"/>
    <mergeCell ref="E13:E14"/>
    <mergeCell ref="G13:G14"/>
    <mergeCell ref="J11:L11"/>
    <mergeCell ref="D71:L71"/>
    <mergeCell ref="D72:L72"/>
    <mergeCell ref="J10:L10"/>
    <mergeCell ref="D5:H5"/>
    <mergeCell ref="D6:H6"/>
    <mergeCell ref="D7:H7"/>
    <mergeCell ref="D8:H10"/>
    <mergeCell ref="I5:L5"/>
    <mergeCell ref="B6:C6"/>
    <mergeCell ref="I6:I7"/>
    <mergeCell ref="J8:L8"/>
    <mergeCell ref="J9:L9"/>
    <mergeCell ref="J6:L7"/>
  </mergeCells>
  <dataValidations disablePrompts="1" count="4">
    <dataValidation allowBlank="1" showInputMessage="1" showErrorMessage="1" promptTitle="Completar por el oferente" prompt="Completar por el oferente" sqref="I16:I66 K15:K66 L16 L18 L20 L22 L24 L26 L28 L30 L32 L34 L36 L38 L40 L42 L44 L46 L48 L50 L52 L54 L56 L58 L60 L62 L64 L66"/>
    <dataValidation allowBlank="1" showErrorMessage="1" promptTitle="Completar por el oferente" prompt="Completar por el oferente" sqref="L15 L17 L19 L21 L23 L25 L27 L29 L31 L33 L35 L37 L39 L41 L43 L45 L47 L49 L51 L53 L55 L57 L59 L61 L63 L65"/>
    <dataValidation allowBlank="1" showInputMessage="1" showErrorMessage="1" promptTitle="Completar por el Oferente" prompt=" " sqref="I15"/>
    <dataValidation operator="equal" allowBlank="1" showInputMessage="1" showErrorMessage="1" promptTitle="Completar por el Oferente" prompt=" " sqref="J6 J8:L10"/>
  </dataValidation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promptTitle="Completar por el oferente" prompt="Completar por el oferente">
          <x14:formula1>
            <xm:f>'Completar SOFSE'!$L$5:$L$7</xm:f>
          </x14:formula1>
          <xm:sqref>J16:J66</xm:sqref>
        </x14:dataValidation>
        <x14:dataValidation type="list" allowBlank="1" showInputMessage="1" showErrorMessage="1" promptTitle="Completar por el oferente" prompt=" ">
          <x14:formula1>
            <xm:f>'Completar SOFSE'!$L$5:$L$7</xm:f>
          </x14:formula1>
          <xm:sqref>J15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00"/>
  <sheetViews>
    <sheetView topLeftCell="A10" zoomScaleNormal="100" workbookViewId="0">
      <selection activeCell="N35" sqref="N35"/>
    </sheetView>
  </sheetViews>
  <sheetFormatPr baseColWidth="10" defaultRowHeight="12.75"/>
  <cols>
    <col min="1" max="1" width="24" style="28" customWidth="1"/>
    <col min="2" max="2" width="19.7109375" style="28" customWidth="1"/>
    <col min="3" max="3" width="11.42578125" style="28"/>
    <col min="4" max="4" width="20.140625" style="28" customWidth="1"/>
    <col min="5" max="5" width="47.7109375" style="28" customWidth="1"/>
    <col min="6" max="6" width="19.42578125" style="28" customWidth="1"/>
    <col min="7" max="7" width="11.42578125" style="28"/>
    <col min="8" max="12" width="11.42578125" style="28" hidden="1" customWidth="1"/>
    <col min="13" max="13" width="0" style="28" hidden="1" customWidth="1"/>
    <col min="14" max="16384" width="11.42578125" style="28"/>
  </cols>
  <sheetData>
    <row r="3" spans="1:12" ht="15.75">
      <c r="A3" s="77" t="s">
        <v>21</v>
      </c>
      <c r="B3" s="27"/>
    </row>
    <row r="4" spans="1:12">
      <c r="A4" s="29"/>
    </row>
    <row r="5" spans="1:12">
      <c r="A5" s="48" t="s">
        <v>7</v>
      </c>
      <c r="B5" s="89" t="s">
        <v>58</v>
      </c>
      <c r="H5" s="30" t="s">
        <v>11</v>
      </c>
      <c r="I5" s="31" t="s">
        <v>12</v>
      </c>
      <c r="J5" s="31"/>
      <c r="K5" s="30" t="s">
        <v>18</v>
      </c>
      <c r="L5" s="32">
        <v>0.105</v>
      </c>
    </row>
    <row r="6" spans="1:12">
      <c r="A6" s="48" t="s">
        <v>24</v>
      </c>
      <c r="B6" s="28" t="s">
        <v>45</v>
      </c>
      <c r="H6" s="33"/>
      <c r="I6" s="34" t="s">
        <v>13</v>
      </c>
      <c r="J6" s="34"/>
      <c r="K6" s="33"/>
      <c r="L6" s="35">
        <v>0.21</v>
      </c>
    </row>
    <row r="7" spans="1:12">
      <c r="A7" s="48" t="s">
        <v>25</v>
      </c>
      <c r="B7" s="28" t="s">
        <v>59</v>
      </c>
      <c r="H7" s="33"/>
      <c r="I7" s="34" t="s">
        <v>14</v>
      </c>
      <c r="J7" s="34"/>
      <c r="K7" s="33"/>
      <c r="L7" s="35">
        <v>0.27</v>
      </c>
    </row>
    <row r="8" spans="1:12">
      <c r="A8" s="48" t="s">
        <v>8</v>
      </c>
      <c r="B8" s="28" t="s">
        <v>60</v>
      </c>
      <c r="H8" s="33"/>
      <c r="I8" s="34" t="s">
        <v>15</v>
      </c>
      <c r="J8" s="34"/>
      <c r="K8" s="33"/>
      <c r="L8" s="36"/>
    </row>
    <row r="9" spans="1:12">
      <c r="A9" s="48"/>
      <c r="H9" s="37"/>
      <c r="I9" s="38"/>
      <c r="J9" s="39"/>
      <c r="K9" s="37"/>
      <c r="L9" s="39"/>
    </row>
    <row r="10" spans="1:12">
      <c r="A10" s="78" t="s">
        <v>22</v>
      </c>
      <c r="H10" s="34"/>
      <c r="I10" s="34"/>
      <c r="J10" s="34"/>
    </row>
    <row r="11" spans="1:12">
      <c r="A11" s="48" t="s">
        <v>27</v>
      </c>
      <c r="B11" s="28" t="s">
        <v>54</v>
      </c>
      <c r="H11" s="34"/>
      <c r="I11" s="34"/>
      <c r="J11" s="34"/>
    </row>
    <row r="12" spans="1:12">
      <c r="A12" s="79" t="s">
        <v>19</v>
      </c>
      <c r="B12" s="34" t="s">
        <v>57</v>
      </c>
      <c r="G12" s="34"/>
      <c r="H12" s="34"/>
      <c r="I12" s="34"/>
      <c r="J12" s="34"/>
      <c r="K12" s="34"/>
    </row>
    <row r="13" spans="1:12">
      <c r="A13" s="79" t="s">
        <v>4</v>
      </c>
      <c r="B13" s="34" t="s">
        <v>57</v>
      </c>
      <c r="G13" s="34"/>
      <c r="H13" s="34"/>
      <c r="I13" s="34"/>
      <c r="J13" s="34"/>
      <c r="K13" s="34"/>
    </row>
    <row r="14" spans="1:12">
      <c r="A14" s="79" t="s">
        <v>53</v>
      </c>
      <c r="B14" s="34" t="s">
        <v>57</v>
      </c>
      <c r="G14" s="34"/>
      <c r="H14" s="34"/>
      <c r="I14" s="34"/>
      <c r="J14" s="34"/>
      <c r="K14" s="34"/>
    </row>
    <row r="15" spans="1:12">
      <c r="A15" s="79" t="s">
        <v>5</v>
      </c>
      <c r="B15" s="34" t="s">
        <v>57</v>
      </c>
      <c r="G15" s="34"/>
      <c r="H15" s="34"/>
      <c r="I15" s="34"/>
      <c r="J15" s="34"/>
      <c r="K15" s="34"/>
    </row>
    <row r="16" spans="1:12">
      <c r="G16" s="34"/>
      <c r="H16" s="34"/>
      <c r="I16" s="34"/>
      <c r="J16" s="34"/>
      <c r="K16" s="34"/>
    </row>
    <row r="17" spans="1:6" ht="15.75">
      <c r="A17" s="77" t="s">
        <v>47</v>
      </c>
      <c r="B17" s="48"/>
    </row>
    <row r="19" spans="1:6">
      <c r="A19" s="255" t="s">
        <v>23</v>
      </c>
      <c r="B19" s="255" t="s">
        <v>9</v>
      </c>
      <c r="C19" s="255" t="s">
        <v>2</v>
      </c>
      <c r="D19" s="255" t="s">
        <v>61</v>
      </c>
      <c r="E19" s="255" t="s">
        <v>28</v>
      </c>
      <c r="F19" s="255" t="s">
        <v>50</v>
      </c>
    </row>
    <row r="20" spans="1:6">
      <c r="A20" s="255"/>
      <c r="B20" s="255"/>
      <c r="C20" s="255"/>
      <c r="D20" s="255"/>
      <c r="E20" s="255"/>
      <c r="F20" s="255"/>
    </row>
    <row r="21" spans="1:6">
      <c r="A21" s="76">
        <v>1</v>
      </c>
      <c r="B21" s="106">
        <v>3</v>
      </c>
      <c r="C21" s="4" t="s">
        <v>2</v>
      </c>
      <c r="D21" s="106">
        <v>1000007828</v>
      </c>
      <c r="E21" s="107" t="s">
        <v>62</v>
      </c>
      <c r="F21" s="108" t="s">
        <v>68</v>
      </c>
    </row>
    <row r="22" spans="1:6">
      <c r="A22" s="76">
        <f>+A21+1</f>
        <v>2</v>
      </c>
      <c r="B22" s="106">
        <v>3</v>
      </c>
      <c r="C22" s="4" t="s">
        <v>2</v>
      </c>
      <c r="D22" s="106">
        <v>1000007838</v>
      </c>
      <c r="E22" s="107" t="s">
        <v>63</v>
      </c>
      <c r="F22" s="108" t="s">
        <v>69</v>
      </c>
    </row>
    <row r="23" spans="1:6">
      <c r="A23" s="76">
        <f t="shared" ref="A23:A86" si="0">+A22+1</f>
        <v>3</v>
      </c>
      <c r="B23" s="106">
        <v>2</v>
      </c>
      <c r="C23" s="4" t="s">
        <v>2</v>
      </c>
      <c r="D23" s="106">
        <v>1000008103</v>
      </c>
      <c r="E23" s="107" t="s">
        <v>64</v>
      </c>
      <c r="F23" s="107" t="s">
        <v>70</v>
      </c>
    </row>
    <row r="24" spans="1:6" ht="17.25" customHeight="1">
      <c r="A24" s="76">
        <f t="shared" si="0"/>
        <v>4</v>
      </c>
      <c r="B24" s="106">
        <v>3</v>
      </c>
      <c r="C24" s="4" t="s">
        <v>2</v>
      </c>
      <c r="D24" s="106">
        <v>1000007831</v>
      </c>
      <c r="E24" s="107" t="s">
        <v>63</v>
      </c>
      <c r="F24" s="108" t="s">
        <v>71</v>
      </c>
    </row>
    <row r="25" spans="1:6">
      <c r="A25" s="76">
        <f t="shared" si="0"/>
        <v>5</v>
      </c>
      <c r="B25" s="106">
        <v>3</v>
      </c>
      <c r="C25" s="4" t="s">
        <v>2</v>
      </c>
      <c r="D25" s="106">
        <v>1000007819</v>
      </c>
      <c r="E25" s="107" t="s">
        <v>65</v>
      </c>
      <c r="F25" s="108" t="s">
        <v>72</v>
      </c>
    </row>
    <row r="26" spans="1:6">
      <c r="A26" s="76">
        <f t="shared" si="0"/>
        <v>6</v>
      </c>
      <c r="B26" s="106">
        <v>3</v>
      </c>
      <c r="C26" s="4" t="s">
        <v>2</v>
      </c>
      <c r="D26" s="106">
        <v>1000007872</v>
      </c>
      <c r="E26" s="107" t="s">
        <v>66</v>
      </c>
      <c r="F26" s="108" t="s">
        <v>73</v>
      </c>
    </row>
    <row r="27" spans="1:6">
      <c r="A27" s="76">
        <f t="shared" si="0"/>
        <v>7</v>
      </c>
      <c r="B27" s="106">
        <v>3</v>
      </c>
      <c r="C27" s="4" t="s">
        <v>2</v>
      </c>
      <c r="D27" s="106">
        <v>1000007827</v>
      </c>
      <c r="E27" s="107" t="s">
        <v>67</v>
      </c>
      <c r="F27" s="108" t="s">
        <v>74</v>
      </c>
    </row>
    <row r="28" spans="1:6">
      <c r="A28" s="76">
        <f t="shared" si="0"/>
        <v>8</v>
      </c>
      <c r="B28" s="109"/>
      <c r="C28" s="4"/>
      <c r="D28" s="110"/>
      <c r="E28" s="111"/>
      <c r="F28" s="94"/>
    </row>
    <row r="29" spans="1:6">
      <c r="A29" s="76">
        <f t="shared" si="0"/>
        <v>9</v>
      </c>
      <c r="B29" s="109"/>
      <c r="C29" s="4"/>
      <c r="D29" s="110"/>
      <c r="E29" s="111"/>
      <c r="F29" s="94"/>
    </row>
    <row r="30" spans="1:6">
      <c r="A30" s="76">
        <f t="shared" si="0"/>
        <v>10</v>
      </c>
      <c r="B30" s="109"/>
      <c r="C30" s="4"/>
      <c r="D30" s="110"/>
      <c r="E30" s="112"/>
      <c r="F30" s="94"/>
    </row>
    <row r="31" spans="1:6">
      <c r="A31" s="100">
        <f t="shared" si="0"/>
        <v>11</v>
      </c>
      <c r="B31" s="101"/>
      <c r="C31" s="102"/>
      <c r="D31" s="103"/>
      <c r="E31" s="104"/>
      <c r="F31" s="105"/>
    </row>
    <row r="32" spans="1:6">
      <c r="A32" s="76">
        <f t="shared" si="0"/>
        <v>12</v>
      </c>
      <c r="B32" s="99"/>
      <c r="C32" s="4"/>
      <c r="D32" s="98"/>
      <c r="E32" s="97"/>
      <c r="F32" s="94"/>
    </row>
    <row r="33" spans="1:6">
      <c r="A33" s="76">
        <f t="shared" si="0"/>
        <v>13</v>
      </c>
      <c r="B33" s="99"/>
      <c r="C33" s="4"/>
      <c r="D33" s="98"/>
      <c r="E33" s="96"/>
      <c r="F33" s="94"/>
    </row>
    <row r="34" spans="1:6">
      <c r="A34" s="76">
        <f t="shared" si="0"/>
        <v>14</v>
      </c>
      <c r="B34" s="99"/>
      <c r="C34" s="4"/>
      <c r="D34" s="98"/>
      <c r="E34" s="96"/>
      <c r="F34" s="94"/>
    </row>
    <row r="35" spans="1:6">
      <c r="A35" s="76">
        <f t="shared" si="0"/>
        <v>15</v>
      </c>
      <c r="B35" s="99"/>
      <c r="C35" s="4"/>
      <c r="D35" s="98"/>
      <c r="E35" s="96"/>
      <c r="F35" s="94"/>
    </row>
    <row r="36" spans="1:6">
      <c r="A36" s="76">
        <f t="shared" si="0"/>
        <v>16</v>
      </c>
      <c r="B36" s="99"/>
      <c r="C36" s="4"/>
      <c r="D36" s="98"/>
      <c r="E36" s="96"/>
      <c r="F36" s="94"/>
    </row>
    <row r="37" spans="1:6">
      <c r="A37" s="76">
        <f t="shared" si="0"/>
        <v>17</v>
      </c>
      <c r="B37" s="99"/>
      <c r="C37" s="4"/>
      <c r="D37" s="98"/>
      <c r="E37" s="96"/>
      <c r="F37" s="94"/>
    </row>
    <row r="38" spans="1:6">
      <c r="A38" s="76">
        <f t="shared" si="0"/>
        <v>18</v>
      </c>
      <c r="B38" s="99"/>
      <c r="C38" s="4"/>
      <c r="D38" s="98"/>
      <c r="E38" s="96"/>
      <c r="F38" s="94"/>
    </row>
    <row r="39" spans="1:6">
      <c r="A39" s="76">
        <f t="shared" si="0"/>
        <v>19</v>
      </c>
      <c r="B39" s="99"/>
      <c r="C39" s="4"/>
      <c r="D39" s="98"/>
      <c r="E39" s="96"/>
      <c r="F39" s="94"/>
    </row>
    <row r="40" spans="1:6">
      <c r="A40" s="76">
        <f t="shared" si="0"/>
        <v>20</v>
      </c>
      <c r="B40" s="99"/>
      <c r="C40" s="4"/>
      <c r="D40" s="98"/>
      <c r="E40" s="96"/>
      <c r="F40" s="94"/>
    </row>
    <row r="41" spans="1:6">
      <c r="A41" s="76">
        <f t="shared" si="0"/>
        <v>21</v>
      </c>
      <c r="B41" s="99"/>
      <c r="C41" s="4"/>
      <c r="D41" s="98"/>
      <c r="E41" s="96"/>
      <c r="F41" s="94"/>
    </row>
    <row r="42" spans="1:6">
      <c r="A42" s="76">
        <f t="shared" si="0"/>
        <v>22</v>
      </c>
      <c r="B42" s="99"/>
      <c r="C42" s="4"/>
      <c r="D42" s="98"/>
      <c r="E42" s="96"/>
      <c r="F42" s="94"/>
    </row>
    <row r="43" spans="1:6">
      <c r="A43" s="76">
        <f t="shared" si="0"/>
        <v>23</v>
      </c>
      <c r="B43" s="99"/>
      <c r="C43" s="4"/>
      <c r="D43" s="98"/>
      <c r="E43" s="96"/>
      <c r="F43" s="94"/>
    </row>
    <row r="44" spans="1:6">
      <c r="A44" s="76">
        <f t="shared" si="0"/>
        <v>24</v>
      </c>
      <c r="B44" s="99"/>
      <c r="C44" s="4"/>
      <c r="D44" s="98"/>
      <c r="E44" s="96"/>
      <c r="F44" s="94"/>
    </row>
    <row r="45" spans="1:6">
      <c r="A45" s="76">
        <f t="shared" si="0"/>
        <v>25</v>
      </c>
      <c r="B45" s="99"/>
      <c r="C45" s="4"/>
      <c r="D45" s="98"/>
      <c r="E45" s="96"/>
      <c r="F45" s="94"/>
    </row>
    <row r="46" spans="1:6">
      <c r="A46" s="76">
        <f t="shared" si="0"/>
        <v>26</v>
      </c>
      <c r="B46" s="99"/>
      <c r="C46" s="4"/>
      <c r="D46" s="98"/>
      <c r="E46" s="96"/>
      <c r="F46" s="94"/>
    </row>
    <row r="47" spans="1:6">
      <c r="A47" s="76">
        <f t="shared" si="0"/>
        <v>27</v>
      </c>
      <c r="B47" s="99"/>
      <c r="C47" s="4"/>
      <c r="D47" s="98"/>
      <c r="E47" s="96"/>
      <c r="F47" s="94"/>
    </row>
    <row r="48" spans="1:6">
      <c r="A48" s="76">
        <f t="shared" si="0"/>
        <v>28</v>
      </c>
      <c r="B48" s="99"/>
      <c r="C48" s="4"/>
      <c r="D48" s="98"/>
      <c r="E48" s="96"/>
      <c r="F48" s="94"/>
    </row>
    <row r="49" spans="1:6">
      <c r="A49" s="76">
        <f t="shared" si="0"/>
        <v>29</v>
      </c>
      <c r="B49" s="99"/>
      <c r="C49" s="4"/>
      <c r="D49" s="98"/>
      <c r="E49" s="96"/>
      <c r="F49" s="94"/>
    </row>
    <row r="50" spans="1:6">
      <c r="A50" s="76">
        <f t="shared" si="0"/>
        <v>30</v>
      </c>
      <c r="B50" s="99"/>
      <c r="C50" s="4"/>
      <c r="D50" s="98"/>
      <c r="E50" s="96"/>
      <c r="F50" s="94"/>
    </row>
    <row r="51" spans="1:6" ht="15">
      <c r="A51" s="76">
        <f t="shared" si="0"/>
        <v>31</v>
      </c>
      <c r="B51" s="86"/>
      <c r="C51" s="4"/>
      <c r="D51" s="86"/>
      <c r="E51" s="86"/>
      <c r="F51" s="94"/>
    </row>
    <row r="52" spans="1:6" ht="15">
      <c r="A52" s="76">
        <f t="shared" si="0"/>
        <v>32</v>
      </c>
      <c r="B52" s="86"/>
      <c r="C52" s="4"/>
      <c r="D52" s="86"/>
      <c r="E52" s="86"/>
      <c r="F52" s="94"/>
    </row>
    <row r="53" spans="1:6" ht="15">
      <c r="A53" s="76">
        <f t="shared" si="0"/>
        <v>33</v>
      </c>
      <c r="B53" s="86"/>
      <c r="C53" s="4"/>
      <c r="D53" s="86"/>
      <c r="E53" s="86"/>
      <c r="F53" s="94"/>
    </row>
    <row r="54" spans="1:6" ht="18" customHeight="1">
      <c r="A54" s="76">
        <f t="shared" si="0"/>
        <v>34</v>
      </c>
      <c r="B54" s="86"/>
      <c r="C54" s="4"/>
      <c r="D54" s="86"/>
      <c r="E54" s="86"/>
      <c r="F54" s="95"/>
    </row>
    <row r="55" spans="1:6" ht="15">
      <c r="A55" s="76">
        <f t="shared" si="0"/>
        <v>35</v>
      </c>
      <c r="B55" s="86"/>
      <c r="C55" s="4"/>
      <c r="D55" s="86"/>
      <c r="E55" s="86"/>
      <c r="F55" s="94"/>
    </row>
    <row r="56" spans="1:6" ht="15">
      <c r="A56" s="76">
        <f t="shared" si="0"/>
        <v>36</v>
      </c>
      <c r="B56" s="86"/>
      <c r="C56" s="4"/>
      <c r="D56" s="86"/>
      <c r="E56" s="86"/>
      <c r="F56" s="94"/>
    </row>
    <row r="57" spans="1:6" ht="15">
      <c r="A57" s="76">
        <f t="shared" si="0"/>
        <v>37</v>
      </c>
      <c r="B57" s="86"/>
      <c r="C57" s="4"/>
      <c r="D57" s="86"/>
      <c r="E57" s="86"/>
      <c r="F57" s="94"/>
    </row>
    <row r="58" spans="1:6" ht="15">
      <c r="A58" s="76">
        <f t="shared" si="0"/>
        <v>38</v>
      </c>
      <c r="B58" s="86"/>
      <c r="C58" s="4"/>
      <c r="D58" s="86"/>
      <c r="E58" s="86"/>
      <c r="F58" s="94"/>
    </row>
    <row r="59" spans="1:6" ht="15">
      <c r="A59" s="76">
        <f t="shared" si="0"/>
        <v>39</v>
      </c>
      <c r="B59" s="86"/>
      <c r="C59" s="4"/>
      <c r="D59" s="86"/>
      <c r="E59" s="86"/>
      <c r="F59" s="94"/>
    </row>
    <row r="60" spans="1:6" ht="15">
      <c r="A60" s="76">
        <f t="shared" si="0"/>
        <v>40</v>
      </c>
      <c r="B60" s="86"/>
      <c r="C60" s="4"/>
      <c r="D60" s="86"/>
      <c r="E60" s="86"/>
      <c r="F60" s="94"/>
    </row>
    <row r="61" spans="1:6" ht="15" customHeight="1">
      <c r="A61" s="76">
        <f t="shared" si="0"/>
        <v>41</v>
      </c>
      <c r="B61" s="86"/>
      <c r="C61" s="4"/>
      <c r="D61" s="86"/>
      <c r="E61" s="86"/>
      <c r="F61" s="94"/>
    </row>
    <row r="62" spans="1:6" ht="15">
      <c r="A62" s="76">
        <f t="shared" si="0"/>
        <v>42</v>
      </c>
      <c r="B62" s="86"/>
      <c r="C62" s="4"/>
      <c r="D62" s="86"/>
      <c r="E62" s="86"/>
      <c r="F62" s="94"/>
    </row>
    <row r="63" spans="1:6" ht="15">
      <c r="A63" s="76">
        <f t="shared" si="0"/>
        <v>43</v>
      </c>
      <c r="B63" s="86"/>
      <c r="C63" s="4"/>
      <c r="D63" s="86"/>
      <c r="E63" s="86"/>
      <c r="F63" s="94"/>
    </row>
    <row r="64" spans="1:6" ht="15">
      <c r="A64" s="76">
        <f t="shared" si="0"/>
        <v>44</v>
      </c>
      <c r="B64" s="86"/>
      <c r="C64" s="4"/>
      <c r="D64" s="86"/>
      <c r="E64" s="86"/>
      <c r="F64" s="94"/>
    </row>
    <row r="65" spans="1:6" ht="15">
      <c r="A65" s="76">
        <f t="shared" si="0"/>
        <v>45</v>
      </c>
      <c r="B65" s="86"/>
      <c r="C65" s="4"/>
      <c r="D65" s="86"/>
      <c r="E65" s="86"/>
      <c r="F65" s="94"/>
    </row>
    <row r="66" spans="1:6" ht="15">
      <c r="A66" s="76">
        <f t="shared" si="0"/>
        <v>46</v>
      </c>
      <c r="B66" s="86"/>
      <c r="C66" s="4"/>
      <c r="D66" s="86"/>
      <c r="E66" s="86"/>
      <c r="F66" s="94"/>
    </row>
    <row r="67" spans="1:6" ht="15">
      <c r="A67" s="76">
        <f t="shared" si="0"/>
        <v>47</v>
      </c>
      <c r="B67" s="86"/>
      <c r="C67" s="4"/>
      <c r="D67" s="86"/>
      <c r="E67" s="86"/>
      <c r="F67" s="94"/>
    </row>
    <row r="68" spans="1:6" ht="15">
      <c r="A68" s="76">
        <f t="shared" si="0"/>
        <v>48</v>
      </c>
      <c r="B68" s="86"/>
      <c r="C68" s="4"/>
      <c r="D68" s="86"/>
      <c r="E68" s="86"/>
      <c r="F68" s="94"/>
    </row>
    <row r="69" spans="1:6" ht="22.5" customHeight="1">
      <c r="A69" s="76">
        <f t="shared" si="0"/>
        <v>49</v>
      </c>
      <c r="B69" s="86"/>
      <c r="C69" s="4"/>
      <c r="D69" s="86"/>
      <c r="E69" s="86"/>
      <c r="F69" s="95"/>
    </row>
    <row r="70" spans="1:6" ht="15">
      <c r="A70" s="76">
        <f t="shared" si="0"/>
        <v>50</v>
      </c>
      <c r="B70" s="86"/>
      <c r="C70" s="4"/>
      <c r="D70" s="86"/>
      <c r="E70" s="86"/>
      <c r="F70" s="94"/>
    </row>
    <row r="71" spans="1:6" ht="15">
      <c r="A71" s="76">
        <f t="shared" si="0"/>
        <v>51</v>
      </c>
      <c r="B71" s="86"/>
      <c r="C71" s="4"/>
      <c r="D71" s="86"/>
      <c r="E71" s="86"/>
      <c r="F71" s="94"/>
    </row>
    <row r="72" spans="1:6" ht="15">
      <c r="A72" s="76">
        <f t="shared" si="0"/>
        <v>52</v>
      </c>
      <c r="B72" s="86"/>
      <c r="C72" s="4"/>
      <c r="D72" s="86"/>
      <c r="E72" s="86"/>
      <c r="F72" s="94"/>
    </row>
    <row r="73" spans="1:6" ht="15">
      <c r="A73" s="76">
        <f t="shared" si="0"/>
        <v>53</v>
      </c>
      <c r="B73" s="86"/>
      <c r="C73" s="4"/>
      <c r="D73" s="86"/>
      <c r="E73" s="86"/>
      <c r="F73" s="94"/>
    </row>
    <row r="74" spans="1:6" ht="15">
      <c r="A74" s="76">
        <f t="shared" si="0"/>
        <v>54</v>
      </c>
      <c r="B74" s="86"/>
      <c r="C74" s="4"/>
      <c r="D74" s="86"/>
      <c r="E74" s="86"/>
      <c r="F74" s="94"/>
    </row>
    <row r="75" spans="1:6" ht="15">
      <c r="A75" s="76">
        <f t="shared" si="0"/>
        <v>55</v>
      </c>
      <c r="B75" s="86"/>
      <c r="C75" s="4"/>
      <c r="D75" s="86"/>
      <c r="E75" s="86"/>
      <c r="F75" s="95"/>
    </row>
    <row r="76" spans="1:6" ht="15">
      <c r="A76" s="76">
        <f t="shared" si="0"/>
        <v>56</v>
      </c>
      <c r="B76" s="86"/>
      <c r="C76" s="4"/>
      <c r="D76" s="86"/>
      <c r="E76" s="86"/>
      <c r="F76" s="94"/>
    </row>
    <row r="77" spans="1:6" ht="15">
      <c r="A77" s="76">
        <f t="shared" si="0"/>
        <v>57</v>
      </c>
      <c r="B77" s="86"/>
      <c r="C77" s="4"/>
      <c r="D77" s="86"/>
      <c r="E77" s="86"/>
      <c r="F77" s="94"/>
    </row>
    <row r="78" spans="1:6" ht="15">
      <c r="A78" s="76">
        <f t="shared" si="0"/>
        <v>58</v>
      </c>
      <c r="B78" s="86"/>
      <c r="C78" s="4"/>
      <c r="D78" s="86"/>
      <c r="E78" s="86"/>
      <c r="F78" s="94"/>
    </row>
    <row r="79" spans="1:6" ht="15">
      <c r="A79" s="76">
        <f t="shared" si="0"/>
        <v>59</v>
      </c>
      <c r="B79" s="86"/>
      <c r="C79" s="4"/>
      <c r="D79" s="86"/>
      <c r="E79" s="86"/>
      <c r="F79" s="94"/>
    </row>
    <row r="80" spans="1:6" ht="15">
      <c r="A80" s="76">
        <f t="shared" si="0"/>
        <v>60</v>
      </c>
      <c r="B80" s="86"/>
      <c r="C80" s="4"/>
      <c r="D80" s="86"/>
      <c r="E80" s="86"/>
      <c r="F80" s="94"/>
    </row>
    <row r="81" spans="1:6" ht="15">
      <c r="A81" s="76">
        <f t="shared" si="0"/>
        <v>61</v>
      </c>
      <c r="B81" s="86"/>
      <c r="C81" s="4"/>
      <c r="D81" s="86"/>
      <c r="E81" s="86"/>
      <c r="F81" s="94"/>
    </row>
    <row r="82" spans="1:6" ht="15">
      <c r="A82" s="76">
        <f t="shared" si="0"/>
        <v>62</v>
      </c>
      <c r="B82" s="86"/>
      <c r="C82" s="4"/>
      <c r="D82" s="86"/>
      <c r="E82" s="86"/>
      <c r="F82" s="95"/>
    </row>
    <row r="83" spans="1:6" ht="15">
      <c r="A83" s="76">
        <f t="shared" si="0"/>
        <v>63</v>
      </c>
      <c r="B83" s="86"/>
      <c r="C83" s="4"/>
      <c r="D83" s="86"/>
      <c r="E83" s="86"/>
      <c r="F83" s="94"/>
    </row>
    <row r="84" spans="1:6" ht="15">
      <c r="A84" s="76">
        <f t="shared" si="0"/>
        <v>64</v>
      </c>
      <c r="B84" s="86"/>
      <c r="C84" s="4"/>
      <c r="D84" s="86"/>
      <c r="E84" s="86"/>
      <c r="F84" s="94"/>
    </row>
    <row r="85" spans="1:6" ht="15">
      <c r="A85" s="76">
        <f t="shared" si="0"/>
        <v>65</v>
      </c>
      <c r="B85" s="86"/>
      <c r="C85" s="4"/>
      <c r="D85" s="86"/>
      <c r="E85" s="86"/>
      <c r="F85" s="94"/>
    </row>
    <row r="86" spans="1:6" ht="15">
      <c r="A86" s="76">
        <f t="shared" si="0"/>
        <v>66</v>
      </c>
      <c r="B86" s="86"/>
      <c r="C86" s="4"/>
      <c r="D86" s="86"/>
      <c r="E86" s="86"/>
      <c r="F86" s="94"/>
    </row>
    <row r="87" spans="1:6" ht="15">
      <c r="A87" s="76">
        <f t="shared" ref="A87:A150" si="1">+A86+1</f>
        <v>67</v>
      </c>
      <c r="B87" s="86"/>
      <c r="C87" s="4"/>
      <c r="D87" s="86"/>
      <c r="E87" s="86"/>
      <c r="F87" s="94"/>
    </row>
    <row r="88" spans="1:6" ht="15">
      <c r="A88" s="76">
        <f t="shared" si="1"/>
        <v>68</v>
      </c>
      <c r="B88" s="86"/>
      <c r="C88" s="4"/>
      <c r="D88" s="86"/>
      <c r="E88" s="86"/>
      <c r="F88" s="94"/>
    </row>
    <row r="89" spans="1:6" ht="15">
      <c r="A89" s="76">
        <f t="shared" si="1"/>
        <v>69</v>
      </c>
      <c r="B89" s="86"/>
      <c r="C89" s="4"/>
      <c r="D89" s="86"/>
      <c r="E89" s="86"/>
      <c r="F89" s="94"/>
    </row>
    <row r="90" spans="1:6" ht="15">
      <c r="A90" s="76">
        <f t="shared" si="1"/>
        <v>70</v>
      </c>
      <c r="B90" s="86"/>
      <c r="C90" s="4"/>
      <c r="D90" s="86"/>
      <c r="E90" s="86"/>
      <c r="F90" s="94"/>
    </row>
    <row r="91" spans="1:6" ht="15">
      <c r="A91" s="76">
        <f t="shared" si="1"/>
        <v>71</v>
      </c>
      <c r="B91" s="86"/>
      <c r="C91" s="4"/>
      <c r="D91" s="86"/>
      <c r="E91" s="86"/>
      <c r="F91" s="94"/>
    </row>
    <row r="92" spans="1:6" ht="15">
      <c r="A92" s="76">
        <f t="shared" si="1"/>
        <v>72</v>
      </c>
      <c r="B92" s="86"/>
      <c r="C92" s="4"/>
      <c r="D92" s="86"/>
      <c r="E92" s="86"/>
      <c r="F92" s="94"/>
    </row>
    <row r="93" spans="1:6" ht="15">
      <c r="A93" s="76">
        <f t="shared" si="1"/>
        <v>73</v>
      </c>
      <c r="B93" s="86"/>
      <c r="C93" s="4"/>
      <c r="D93" s="86"/>
      <c r="E93" s="86"/>
      <c r="F93" s="94"/>
    </row>
    <row r="94" spans="1:6" ht="15">
      <c r="A94" s="76">
        <f t="shared" si="1"/>
        <v>74</v>
      </c>
      <c r="B94" s="86"/>
      <c r="C94" s="4"/>
      <c r="D94" s="86"/>
      <c r="E94" s="86"/>
      <c r="F94" s="94"/>
    </row>
    <row r="95" spans="1:6" ht="15">
      <c r="A95" s="76">
        <f t="shared" si="1"/>
        <v>75</v>
      </c>
      <c r="B95" s="86"/>
      <c r="C95" s="4"/>
      <c r="D95" s="86"/>
      <c r="E95" s="86"/>
      <c r="F95" s="70"/>
    </row>
    <row r="96" spans="1:6" ht="15">
      <c r="A96" s="76">
        <f t="shared" si="1"/>
        <v>76</v>
      </c>
      <c r="B96" s="86"/>
      <c r="C96" s="4"/>
      <c r="D96" s="86"/>
      <c r="E96" s="86"/>
      <c r="F96" s="70"/>
    </row>
    <row r="97" spans="1:6" ht="15">
      <c r="A97" s="76">
        <f t="shared" si="1"/>
        <v>77</v>
      </c>
      <c r="B97" s="86"/>
      <c r="C97" s="4"/>
      <c r="D97" s="86"/>
      <c r="E97" s="86"/>
      <c r="F97" s="70"/>
    </row>
    <row r="98" spans="1:6" ht="15">
      <c r="A98" s="76">
        <f t="shared" si="1"/>
        <v>78</v>
      </c>
      <c r="B98" s="86"/>
      <c r="C98" s="4"/>
      <c r="D98" s="86"/>
      <c r="E98" s="86"/>
      <c r="F98" s="70"/>
    </row>
    <row r="99" spans="1:6" ht="15">
      <c r="A99" s="76">
        <f t="shared" si="1"/>
        <v>79</v>
      </c>
      <c r="B99" s="86"/>
      <c r="C99" s="4"/>
      <c r="D99" s="86"/>
      <c r="E99" s="86"/>
      <c r="F99" s="70"/>
    </row>
    <row r="100" spans="1:6" ht="15">
      <c r="A100" s="76">
        <f t="shared" si="1"/>
        <v>80</v>
      </c>
      <c r="B100" s="86"/>
      <c r="C100" s="4"/>
      <c r="D100" s="86"/>
      <c r="E100" s="86"/>
      <c r="F100" s="70"/>
    </row>
    <row r="101" spans="1:6" ht="15">
      <c r="A101" s="76">
        <f t="shared" si="1"/>
        <v>81</v>
      </c>
      <c r="B101" s="86"/>
      <c r="C101" s="4"/>
      <c r="D101" s="86"/>
      <c r="E101" s="86"/>
      <c r="F101" s="70"/>
    </row>
    <row r="102" spans="1:6" ht="15">
      <c r="A102" s="76">
        <f t="shared" si="1"/>
        <v>82</v>
      </c>
      <c r="B102" s="86"/>
      <c r="C102" s="4"/>
      <c r="D102" s="86"/>
      <c r="E102" s="86"/>
      <c r="F102" s="70"/>
    </row>
    <row r="103" spans="1:6" ht="15">
      <c r="A103" s="76">
        <f t="shared" si="1"/>
        <v>83</v>
      </c>
      <c r="B103" s="86"/>
      <c r="C103" s="4"/>
      <c r="D103" s="86"/>
      <c r="E103" s="86"/>
      <c r="F103" s="70"/>
    </row>
    <row r="104" spans="1:6" ht="15">
      <c r="A104" s="76">
        <f t="shared" si="1"/>
        <v>84</v>
      </c>
      <c r="B104" s="86"/>
      <c r="C104" s="4"/>
      <c r="D104" s="86"/>
      <c r="E104" s="86"/>
      <c r="F104" s="70"/>
    </row>
    <row r="105" spans="1:6" ht="15">
      <c r="A105" s="76">
        <f t="shared" si="1"/>
        <v>85</v>
      </c>
      <c r="B105" s="86"/>
      <c r="C105" s="4"/>
      <c r="D105" s="86"/>
      <c r="E105" s="86"/>
      <c r="F105" s="70"/>
    </row>
    <row r="106" spans="1:6" ht="15">
      <c r="A106" s="76">
        <f t="shared" si="1"/>
        <v>86</v>
      </c>
      <c r="B106" s="86"/>
      <c r="C106" s="4"/>
      <c r="D106" s="86"/>
      <c r="E106" s="86"/>
      <c r="F106" s="70"/>
    </row>
    <row r="107" spans="1:6" ht="15">
      <c r="A107" s="76">
        <f t="shared" si="1"/>
        <v>87</v>
      </c>
      <c r="B107" s="86"/>
      <c r="C107" s="4"/>
      <c r="D107" s="86"/>
      <c r="E107" s="86"/>
      <c r="F107" s="70"/>
    </row>
    <row r="108" spans="1:6" ht="15">
      <c r="A108" s="76">
        <f t="shared" si="1"/>
        <v>88</v>
      </c>
      <c r="B108" s="86"/>
      <c r="C108" s="4"/>
      <c r="D108" s="86"/>
      <c r="E108" s="86"/>
      <c r="F108" s="70"/>
    </row>
    <row r="109" spans="1:6" ht="16.5" customHeight="1">
      <c r="A109" s="76">
        <f t="shared" si="1"/>
        <v>89</v>
      </c>
      <c r="B109" s="86"/>
      <c r="C109" s="4"/>
      <c r="D109" s="86"/>
      <c r="E109" s="87"/>
      <c r="F109" s="70"/>
    </row>
    <row r="110" spans="1:6" ht="15">
      <c r="A110" s="76">
        <f t="shared" si="1"/>
        <v>90</v>
      </c>
      <c r="B110" s="86"/>
      <c r="C110" s="4"/>
      <c r="D110" s="86"/>
      <c r="E110" s="86"/>
      <c r="F110" s="70"/>
    </row>
    <row r="111" spans="1:6" ht="15">
      <c r="A111" s="76">
        <f t="shared" si="1"/>
        <v>91</v>
      </c>
      <c r="B111" s="86"/>
      <c r="C111" s="4"/>
      <c r="D111" s="86"/>
      <c r="E111" s="86"/>
      <c r="F111" s="70"/>
    </row>
    <row r="112" spans="1:6" ht="15">
      <c r="A112" s="76">
        <f t="shared" si="1"/>
        <v>92</v>
      </c>
      <c r="B112" s="86"/>
      <c r="C112" s="4"/>
      <c r="D112" s="86"/>
      <c r="E112" s="86"/>
      <c r="F112" s="70"/>
    </row>
    <row r="113" spans="1:6" ht="15">
      <c r="A113" s="76">
        <f t="shared" si="1"/>
        <v>93</v>
      </c>
      <c r="B113" s="86"/>
      <c r="C113" s="4"/>
      <c r="D113" s="86"/>
      <c r="E113" s="86"/>
      <c r="F113" s="70"/>
    </row>
    <row r="114" spans="1:6" ht="15">
      <c r="A114" s="76">
        <f t="shared" si="1"/>
        <v>94</v>
      </c>
      <c r="B114" s="86"/>
      <c r="C114" s="4"/>
      <c r="D114" s="86"/>
      <c r="E114" s="86"/>
      <c r="F114" s="70"/>
    </row>
    <row r="115" spans="1:6" ht="15">
      <c r="A115" s="76">
        <f t="shared" si="1"/>
        <v>95</v>
      </c>
      <c r="B115" s="86"/>
      <c r="C115" s="4"/>
      <c r="D115" s="86"/>
      <c r="E115" s="86"/>
      <c r="F115" s="70"/>
    </row>
    <row r="116" spans="1:6" ht="15">
      <c r="A116" s="76">
        <f t="shared" si="1"/>
        <v>96</v>
      </c>
      <c r="B116" s="86"/>
      <c r="C116" s="4"/>
      <c r="D116" s="86"/>
      <c r="E116" s="86"/>
      <c r="F116" s="70"/>
    </row>
    <row r="117" spans="1:6" ht="15">
      <c r="A117" s="76">
        <f t="shared" si="1"/>
        <v>97</v>
      </c>
      <c r="B117" s="86"/>
      <c r="C117" s="4"/>
      <c r="D117" s="86"/>
      <c r="E117" s="86"/>
      <c r="F117" s="70"/>
    </row>
    <row r="118" spans="1:6" ht="15">
      <c r="A118" s="76">
        <f t="shared" si="1"/>
        <v>98</v>
      </c>
      <c r="B118" s="86"/>
      <c r="C118" s="4"/>
      <c r="D118" s="86"/>
      <c r="E118" s="86"/>
      <c r="F118" s="70"/>
    </row>
    <row r="119" spans="1:6" ht="15">
      <c r="A119" s="76">
        <f t="shared" si="1"/>
        <v>99</v>
      </c>
      <c r="B119" s="86"/>
      <c r="C119" s="4"/>
      <c r="D119" s="86"/>
      <c r="E119" s="86"/>
      <c r="F119" s="70"/>
    </row>
    <row r="120" spans="1:6" ht="15">
      <c r="A120" s="76">
        <f t="shared" si="1"/>
        <v>100</v>
      </c>
      <c r="B120" s="86"/>
      <c r="C120" s="4"/>
      <c r="D120" s="86"/>
      <c r="E120" s="86"/>
      <c r="F120" s="70"/>
    </row>
    <row r="121" spans="1:6" ht="15">
      <c r="A121" s="76">
        <f t="shared" si="1"/>
        <v>101</v>
      </c>
      <c r="B121" s="86"/>
      <c r="C121" s="4"/>
      <c r="D121" s="86"/>
      <c r="E121" s="86"/>
      <c r="F121" s="70"/>
    </row>
    <row r="122" spans="1:6" ht="15">
      <c r="A122" s="76">
        <f t="shared" si="1"/>
        <v>102</v>
      </c>
      <c r="B122" s="86"/>
      <c r="C122" s="4"/>
      <c r="D122" s="86"/>
      <c r="E122" s="86"/>
      <c r="F122" s="70"/>
    </row>
    <row r="123" spans="1:6" ht="15">
      <c r="A123" s="76">
        <f t="shared" si="1"/>
        <v>103</v>
      </c>
      <c r="B123" s="86"/>
      <c r="C123" s="4"/>
      <c r="D123" s="86"/>
      <c r="E123" s="86"/>
      <c r="F123" s="70"/>
    </row>
    <row r="124" spans="1:6" ht="15">
      <c r="A124" s="76">
        <f t="shared" si="1"/>
        <v>104</v>
      </c>
      <c r="B124" s="86"/>
      <c r="C124" s="4"/>
      <c r="D124" s="86"/>
      <c r="E124" s="86"/>
      <c r="F124" s="70"/>
    </row>
    <row r="125" spans="1:6" ht="15">
      <c r="A125" s="76">
        <f t="shared" si="1"/>
        <v>105</v>
      </c>
      <c r="B125" s="86"/>
      <c r="C125" s="4"/>
      <c r="D125" s="86"/>
      <c r="E125" s="86"/>
      <c r="F125" s="70"/>
    </row>
    <row r="126" spans="1:6" ht="15">
      <c r="A126" s="76">
        <f t="shared" si="1"/>
        <v>106</v>
      </c>
      <c r="B126" s="86"/>
      <c r="C126" s="4"/>
      <c r="D126" s="86"/>
      <c r="E126" s="86"/>
      <c r="F126" s="70"/>
    </row>
    <row r="127" spans="1:6" ht="15">
      <c r="A127" s="76">
        <f t="shared" si="1"/>
        <v>107</v>
      </c>
      <c r="B127" s="86"/>
      <c r="C127" s="4"/>
      <c r="D127" s="86"/>
      <c r="E127" s="86"/>
      <c r="F127" s="70"/>
    </row>
    <row r="128" spans="1:6" ht="15">
      <c r="A128" s="76">
        <f t="shared" si="1"/>
        <v>108</v>
      </c>
      <c r="B128" s="86"/>
      <c r="C128" s="4"/>
      <c r="D128" s="86"/>
      <c r="E128" s="86"/>
      <c r="F128" s="70"/>
    </row>
    <row r="129" spans="1:6" ht="15">
      <c r="A129" s="76">
        <f t="shared" si="1"/>
        <v>109</v>
      </c>
      <c r="B129" s="86"/>
      <c r="C129" s="4"/>
      <c r="D129" s="86"/>
      <c r="E129" s="86"/>
      <c r="F129" s="70"/>
    </row>
    <row r="130" spans="1:6" ht="15">
      <c r="A130" s="76">
        <f t="shared" si="1"/>
        <v>110</v>
      </c>
      <c r="B130" s="86"/>
      <c r="C130" s="4"/>
      <c r="D130" s="86"/>
      <c r="E130" s="86"/>
      <c r="F130" s="70"/>
    </row>
    <row r="131" spans="1:6" ht="15">
      <c r="A131" s="76">
        <f t="shared" si="1"/>
        <v>111</v>
      </c>
      <c r="B131" s="86"/>
      <c r="C131" s="4"/>
      <c r="D131" s="86"/>
      <c r="E131" s="86"/>
      <c r="F131" s="70"/>
    </row>
    <row r="132" spans="1:6" ht="15">
      <c r="A132" s="76">
        <f t="shared" si="1"/>
        <v>112</v>
      </c>
      <c r="B132" s="86"/>
      <c r="C132" s="4"/>
      <c r="D132" s="86"/>
      <c r="E132" s="86"/>
      <c r="F132" s="70"/>
    </row>
    <row r="133" spans="1:6" ht="15">
      <c r="A133" s="76">
        <f t="shared" si="1"/>
        <v>113</v>
      </c>
      <c r="B133" s="86"/>
      <c r="C133" s="4"/>
      <c r="D133" s="86"/>
      <c r="E133" s="86"/>
      <c r="F133" s="70"/>
    </row>
    <row r="134" spans="1:6" ht="15">
      <c r="A134" s="76">
        <f t="shared" si="1"/>
        <v>114</v>
      </c>
      <c r="B134" s="86"/>
      <c r="C134" s="4"/>
      <c r="D134" s="86"/>
      <c r="E134" s="86"/>
      <c r="F134" s="70"/>
    </row>
    <row r="135" spans="1:6" ht="15">
      <c r="A135" s="76">
        <f t="shared" si="1"/>
        <v>115</v>
      </c>
      <c r="B135" s="86"/>
      <c r="C135" s="4"/>
      <c r="D135" s="86"/>
      <c r="E135" s="86"/>
      <c r="F135" s="70"/>
    </row>
    <row r="136" spans="1:6" ht="15">
      <c r="A136" s="76">
        <f t="shared" si="1"/>
        <v>116</v>
      </c>
      <c r="B136" s="86"/>
      <c r="C136" s="4"/>
      <c r="D136" s="86"/>
      <c r="E136" s="86"/>
      <c r="F136" s="70"/>
    </row>
    <row r="137" spans="1:6" ht="15">
      <c r="A137" s="76">
        <f t="shared" si="1"/>
        <v>117</v>
      </c>
      <c r="B137" s="86"/>
      <c r="C137" s="4"/>
      <c r="D137" s="86"/>
      <c r="E137" s="86"/>
      <c r="F137" s="70"/>
    </row>
    <row r="138" spans="1:6" ht="15">
      <c r="A138" s="76">
        <f t="shared" si="1"/>
        <v>118</v>
      </c>
      <c r="B138" s="86"/>
      <c r="C138" s="4"/>
      <c r="D138" s="86"/>
      <c r="E138" s="86"/>
      <c r="F138" s="70"/>
    </row>
    <row r="139" spans="1:6" ht="15">
      <c r="A139" s="76">
        <f t="shared" si="1"/>
        <v>119</v>
      </c>
      <c r="B139" s="86"/>
      <c r="C139" s="4"/>
      <c r="D139" s="86"/>
      <c r="E139" s="86"/>
      <c r="F139" s="70"/>
    </row>
    <row r="140" spans="1:6" ht="15">
      <c r="A140" s="76">
        <f t="shared" si="1"/>
        <v>120</v>
      </c>
      <c r="B140" s="86"/>
      <c r="C140" s="4"/>
      <c r="D140" s="86"/>
      <c r="E140" s="86"/>
      <c r="F140" s="70"/>
    </row>
    <row r="141" spans="1:6" ht="15">
      <c r="A141" s="76">
        <f t="shared" si="1"/>
        <v>121</v>
      </c>
      <c r="B141" s="86"/>
      <c r="C141" s="4"/>
      <c r="D141" s="86"/>
      <c r="E141" s="86"/>
      <c r="F141" s="70"/>
    </row>
    <row r="142" spans="1:6" ht="15">
      <c r="A142" s="76">
        <f t="shared" si="1"/>
        <v>122</v>
      </c>
      <c r="B142" s="86"/>
      <c r="C142" s="4"/>
      <c r="D142" s="86"/>
      <c r="E142" s="86"/>
      <c r="F142" s="70"/>
    </row>
    <row r="143" spans="1:6" ht="15">
      <c r="A143" s="76">
        <f t="shared" si="1"/>
        <v>123</v>
      </c>
      <c r="B143" s="86"/>
      <c r="C143" s="4"/>
      <c r="D143" s="86"/>
      <c r="E143" s="86"/>
      <c r="F143" s="70"/>
    </row>
    <row r="144" spans="1:6" ht="15">
      <c r="A144" s="76">
        <f t="shared" si="1"/>
        <v>124</v>
      </c>
      <c r="B144" s="86"/>
      <c r="C144" s="4"/>
      <c r="D144" s="86"/>
      <c r="E144" s="86"/>
      <c r="F144" s="70"/>
    </row>
    <row r="145" spans="1:6" ht="15">
      <c r="A145" s="76">
        <f t="shared" si="1"/>
        <v>125</v>
      </c>
      <c r="B145" s="86"/>
      <c r="C145" s="4"/>
      <c r="D145" s="86"/>
      <c r="E145" s="86"/>
      <c r="F145" s="70"/>
    </row>
    <row r="146" spans="1:6" ht="15">
      <c r="A146" s="76">
        <f t="shared" si="1"/>
        <v>126</v>
      </c>
      <c r="B146" s="86"/>
      <c r="C146" s="4"/>
      <c r="D146" s="86"/>
      <c r="E146" s="86"/>
      <c r="F146" s="70"/>
    </row>
    <row r="147" spans="1:6" ht="15">
      <c r="A147" s="76">
        <f t="shared" si="1"/>
        <v>127</v>
      </c>
      <c r="B147" s="86"/>
      <c r="C147" s="4"/>
      <c r="D147" s="86"/>
      <c r="E147" s="86"/>
      <c r="F147" s="70"/>
    </row>
    <row r="148" spans="1:6" ht="15">
      <c r="A148" s="76">
        <f t="shared" si="1"/>
        <v>128</v>
      </c>
      <c r="B148" s="86"/>
      <c r="C148" s="4"/>
      <c r="D148" s="86"/>
      <c r="E148" s="86"/>
      <c r="F148" s="70"/>
    </row>
    <row r="149" spans="1:6" ht="15">
      <c r="A149" s="76">
        <f t="shared" si="1"/>
        <v>129</v>
      </c>
      <c r="B149" s="86"/>
      <c r="C149" s="4"/>
      <c r="D149" s="86"/>
      <c r="E149" s="86"/>
      <c r="F149" s="70"/>
    </row>
    <row r="150" spans="1:6" ht="15">
      <c r="A150" s="76">
        <f t="shared" si="1"/>
        <v>130</v>
      </c>
      <c r="B150" s="86"/>
      <c r="C150" s="4"/>
      <c r="D150" s="86"/>
      <c r="E150" s="86"/>
      <c r="F150" s="70"/>
    </row>
    <row r="151" spans="1:6" ht="15">
      <c r="A151" s="76">
        <f t="shared" ref="A151:A200" si="2">+A150+1</f>
        <v>131</v>
      </c>
      <c r="B151" s="86"/>
      <c r="C151" s="4"/>
      <c r="D151" s="86"/>
      <c r="E151" s="86"/>
      <c r="F151" s="70"/>
    </row>
    <row r="152" spans="1:6" ht="15">
      <c r="A152" s="76">
        <f t="shared" si="2"/>
        <v>132</v>
      </c>
      <c r="B152" s="86"/>
      <c r="C152" s="4"/>
      <c r="D152" s="86"/>
      <c r="E152" s="86"/>
      <c r="F152" s="70"/>
    </row>
    <row r="153" spans="1:6" ht="15">
      <c r="A153" s="76">
        <f t="shared" si="2"/>
        <v>133</v>
      </c>
      <c r="B153" s="86"/>
      <c r="C153" s="4"/>
      <c r="D153" s="86"/>
      <c r="E153" s="86"/>
      <c r="F153" s="70"/>
    </row>
    <row r="154" spans="1:6" ht="15">
      <c r="A154" s="76">
        <f t="shared" si="2"/>
        <v>134</v>
      </c>
      <c r="B154" s="86"/>
      <c r="C154" s="4"/>
      <c r="D154" s="86"/>
      <c r="E154" s="86"/>
      <c r="F154" s="70"/>
    </row>
    <row r="155" spans="1:6" ht="15">
      <c r="A155" s="76">
        <f t="shared" si="2"/>
        <v>135</v>
      </c>
      <c r="B155" s="86"/>
      <c r="C155" s="4"/>
      <c r="D155" s="86"/>
      <c r="E155" s="86"/>
      <c r="F155" s="70"/>
    </row>
    <row r="156" spans="1:6" ht="15">
      <c r="A156" s="76">
        <f t="shared" si="2"/>
        <v>136</v>
      </c>
      <c r="B156" s="86"/>
      <c r="C156" s="4"/>
      <c r="D156" s="86"/>
      <c r="E156" s="86"/>
      <c r="F156" s="70"/>
    </row>
    <row r="157" spans="1:6" ht="15">
      <c r="A157" s="76">
        <f t="shared" si="2"/>
        <v>137</v>
      </c>
      <c r="B157" s="86"/>
      <c r="C157" s="4"/>
      <c r="D157" s="86"/>
      <c r="E157" s="86"/>
      <c r="F157" s="70"/>
    </row>
    <row r="158" spans="1:6" ht="15">
      <c r="A158" s="76">
        <f t="shared" si="2"/>
        <v>138</v>
      </c>
      <c r="B158" s="86"/>
      <c r="C158" s="4"/>
      <c r="D158" s="86"/>
      <c r="E158" s="86"/>
      <c r="F158" s="70"/>
    </row>
    <row r="159" spans="1:6" ht="15">
      <c r="A159" s="76">
        <f t="shared" si="2"/>
        <v>139</v>
      </c>
      <c r="B159" s="86"/>
      <c r="C159" s="4"/>
      <c r="D159" s="86"/>
      <c r="E159" s="86"/>
      <c r="F159" s="70"/>
    </row>
    <row r="160" spans="1:6" ht="15">
      <c r="A160" s="76">
        <f t="shared" si="2"/>
        <v>140</v>
      </c>
      <c r="B160" s="86"/>
      <c r="C160" s="4"/>
      <c r="D160" s="86"/>
      <c r="E160" s="86"/>
      <c r="F160" s="70"/>
    </row>
    <row r="161" spans="1:6" ht="15">
      <c r="A161" s="76">
        <f t="shared" si="2"/>
        <v>141</v>
      </c>
      <c r="B161" s="86"/>
      <c r="C161" s="4"/>
      <c r="D161" s="86"/>
      <c r="E161" s="86"/>
      <c r="F161" s="70"/>
    </row>
    <row r="162" spans="1:6" ht="15">
      <c r="A162" s="76">
        <f t="shared" si="2"/>
        <v>142</v>
      </c>
      <c r="B162" s="86"/>
      <c r="C162" s="4"/>
      <c r="D162" s="86"/>
      <c r="E162" s="86"/>
      <c r="F162" s="70"/>
    </row>
    <row r="163" spans="1:6" ht="15">
      <c r="A163" s="76">
        <f t="shared" si="2"/>
        <v>143</v>
      </c>
      <c r="B163" s="86"/>
      <c r="C163" s="4"/>
      <c r="D163" s="86"/>
      <c r="E163" s="86"/>
      <c r="F163" s="70"/>
    </row>
    <row r="164" spans="1:6" ht="15">
      <c r="A164" s="76">
        <f t="shared" si="2"/>
        <v>144</v>
      </c>
      <c r="B164" s="86"/>
      <c r="C164" s="4"/>
      <c r="D164" s="86"/>
      <c r="E164" s="86"/>
      <c r="F164" s="70"/>
    </row>
    <row r="165" spans="1:6" ht="15">
      <c r="A165" s="76">
        <f t="shared" si="2"/>
        <v>145</v>
      </c>
      <c r="B165" s="86"/>
      <c r="C165" s="4"/>
      <c r="D165" s="86"/>
      <c r="E165" s="86"/>
      <c r="F165" s="70"/>
    </row>
    <row r="166" spans="1:6" ht="15">
      <c r="A166" s="76">
        <f t="shared" si="2"/>
        <v>146</v>
      </c>
      <c r="B166" s="86"/>
      <c r="C166" s="4"/>
      <c r="D166" s="86"/>
      <c r="E166" s="86"/>
      <c r="F166" s="70"/>
    </row>
    <row r="167" spans="1:6" ht="15">
      <c r="A167" s="76">
        <f t="shared" si="2"/>
        <v>147</v>
      </c>
      <c r="B167" s="86"/>
      <c r="C167" s="4"/>
      <c r="D167" s="86"/>
      <c r="E167" s="86"/>
      <c r="F167" s="70"/>
    </row>
    <row r="168" spans="1:6" ht="15">
      <c r="A168" s="76">
        <f t="shared" si="2"/>
        <v>148</v>
      </c>
      <c r="B168" s="86"/>
      <c r="C168" s="4"/>
      <c r="D168" s="86"/>
      <c r="E168" s="86"/>
      <c r="F168" s="70"/>
    </row>
    <row r="169" spans="1:6" ht="15">
      <c r="A169" s="76">
        <f t="shared" si="2"/>
        <v>149</v>
      </c>
      <c r="B169" s="86"/>
      <c r="C169" s="4"/>
      <c r="D169" s="86"/>
      <c r="E169" s="86"/>
      <c r="F169" s="70"/>
    </row>
    <row r="170" spans="1:6" ht="15">
      <c r="A170" s="76">
        <f t="shared" si="2"/>
        <v>150</v>
      </c>
      <c r="B170" s="86"/>
      <c r="C170" s="4"/>
      <c r="D170" s="86"/>
      <c r="E170" s="86"/>
      <c r="F170" s="70"/>
    </row>
    <row r="171" spans="1:6" ht="15">
      <c r="A171" s="76">
        <f t="shared" si="2"/>
        <v>151</v>
      </c>
      <c r="B171" s="86"/>
      <c r="C171" s="4"/>
      <c r="D171" s="86"/>
      <c r="E171" s="86"/>
      <c r="F171" s="70"/>
    </row>
    <row r="172" spans="1:6" ht="15">
      <c r="A172" s="76">
        <f t="shared" si="2"/>
        <v>152</v>
      </c>
      <c r="B172" s="86"/>
      <c r="C172" s="4"/>
      <c r="D172" s="86"/>
      <c r="E172" s="86"/>
      <c r="F172" s="70"/>
    </row>
    <row r="173" spans="1:6" ht="15">
      <c r="A173" s="76">
        <f t="shared" si="2"/>
        <v>153</v>
      </c>
      <c r="B173" s="86"/>
      <c r="C173" s="4"/>
      <c r="D173" s="86"/>
      <c r="E173" s="86"/>
      <c r="F173" s="70"/>
    </row>
    <row r="174" spans="1:6" ht="15">
      <c r="A174" s="76">
        <f t="shared" si="2"/>
        <v>154</v>
      </c>
      <c r="B174" s="86"/>
      <c r="C174" s="4"/>
      <c r="D174" s="86"/>
      <c r="E174" s="86"/>
      <c r="F174" s="70"/>
    </row>
    <row r="175" spans="1:6" ht="15">
      <c r="A175" s="76">
        <f t="shared" si="2"/>
        <v>155</v>
      </c>
      <c r="B175" s="86"/>
      <c r="C175" s="4"/>
      <c r="D175" s="86"/>
      <c r="E175" s="86"/>
      <c r="F175" s="70"/>
    </row>
    <row r="176" spans="1:6" ht="15">
      <c r="A176" s="76">
        <f t="shared" si="2"/>
        <v>156</v>
      </c>
      <c r="B176" s="86"/>
      <c r="C176" s="4"/>
      <c r="D176" s="86"/>
      <c r="E176" s="86"/>
      <c r="F176" s="70"/>
    </row>
    <row r="177" spans="1:6" ht="15">
      <c r="A177" s="76">
        <f t="shared" si="2"/>
        <v>157</v>
      </c>
      <c r="B177" s="86"/>
      <c r="C177" s="4"/>
      <c r="D177" s="86"/>
      <c r="E177" s="86"/>
      <c r="F177" s="70"/>
    </row>
    <row r="178" spans="1:6" ht="15">
      <c r="A178" s="76">
        <f t="shared" si="2"/>
        <v>158</v>
      </c>
      <c r="B178" s="86"/>
      <c r="C178" s="4"/>
      <c r="D178" s="86"/>
      <c r="E178" s="86"/>
      <c r="F178" s="70"/>
    </row>
    <row r="179" spans="1:6" ht="15">
      <c r="A179" s="76">
        <f t="shared" si="2"/>
        <v>159</v>
      </c>
      <c r="B179" s="86"/>
      <c r="C179" s="4"/>
      <c r="D179" s="86"/>
      <c r="E179" s="86"/>
      <c r="F179" s="70"/>
    </row>
    <row r="180" spans="1:6" ht="15">
      <c r="A180" s="76">
        <f t="shared" si="2"/>
        <v>160</v>
      </c>
      <c r="B180" s="86"/>
      <c r="C180" s="4"/>
      <c r="D180" s="86"/>
      <c r="E180" s="86"/>
      <c r="F180" s="70"/>
    </row>
    <row r="181" spans="1:6" ht="15">
      <c r="A181" s="76">
        <f t="shared" si="2"/>
        <v>161</v>
      </c>
      <c r="B181" s="86"/>
      <c r="C181" s="4"/>
      <c r="D181" s="86"/>
      <c r="E181" s="86"/>
      <c r="F181" s="70"/>
    </row>
    <row r="182" spans="1:6" ht="15">
      <c r="A182" s="76">
        <f t="shared" si="2"/>
        <v>162</v>
      </c>
      <c r="B182" s="86"/>
      <c r="C182" s="4"/>
      <c r="D182" s="86"/>
      <c r="E182" s="86"/>
      <c r="F182" s="70"/>
    </row>
    <row r="183" spans="1:6" ht="15">
      <c r="A183" s="76">
        <f t="shared" si="2"/>
        <v>163</v>
      </c>
      <c r="B183" s="86"/>
      <c r="C183" s="4"/>
      <c r="D183" s="86"/>
      <c r="E183" s="86"/>
      <c r="F183" s="70"/>
    </row>
    <row r="184" spans="1:6" ht="15">
      <c r="A184" s="76">
        <f t="shared" si="2"/>
        <v>164</v>
      </c>
      <c r="B184" s="86"/>
      <c r="C184" s="4"/>
      <c r="D184" s="86"/>
      <c r="E184" s="86"/>
      <c r="F184" s="70"/>
    </row>
    <row r="185" spans="1:6" ht="15">
      <c r="A185" s="76">
        <f t="shared" si="2"/>
        <v>165</v>
      </c>
      <c r="B185" s="86"/>
      <c r="C185" s="4"/>
      <c r="D185" s="86"/>
      <c r="E185" s="86"/>
      <c r="F185" s="70"/>
    </row>
    <row r="186" spans="1:6" ht="15">
      <c r="A186" s="76">
        <f t="shared" si="2"/>
        <v>166</v>
      </c>
      <c r="B186" s="86"/>
      <c r="C186" s="4"/>
      <c r="D186" s="86"/>
      <c r="E186" s="86"/>
      <c r="F186" s="70"/>
    </row>
    <row r="187" spans="1:6" ht="15">
      <c r="A187" s="76">
        <f t="shared" si="2"/>
        <v>167</v>
      </c>
      <c r="B187" s="86"/>
      <c r="C187" s="4"/>
      <c r="D187" s="86"/>
      <c r="E187" s="86"/>
      <c r="F187" s="70"/>
    </row>
    <row r="188" spans="1:6" ht="15">
      <c r="A188" s="76">
        <f t="shared" si="2"/>
        <v>168</v>
      </c>
      <c r="B188" s="86"/>
      <c r="C188" s="4"/>
      <c r="D188" s="86"/>
      <c r="E188" s="86"/>
      <c r="F188" s="70"/>
    </row>
    <row r="189" spans="1:6">
      <c r="A189" s="76">
        <f t="shared" si="2"/>
        <v>169</v>
      </c>
      <c r="B189" s="3"/>
      <c r="C189" s="4"/>
      <c r="D189" s="5"/>
      <c r="E189" s="70"/>
      <c r="F189" s="70"/>
    </row>
    <row r="190" spans="1:6">
      <c r="A190" s="76">
        <f t="shared" si="2"/>
        <v>170</v>
      </c>
      <c r="B190" s="3"/>
      <c r="C190" s="4"/>
      <c r="D190" s="5"/>
      <c r="E190" s="5"/>
      <c r="F190" s="70"/>
    </row>
    <row r="191" spans="1:6">
      <c r="A191" s="76">
        <f t="shared" si="2"/>
        <v>171</v>
      </c>
      <c r="B191" s="3"/>
      <c r="C191" s="4"/>
      <c r="D191" s="5"/>
      <c r="E191" s="5"/>
      <c r="F191" s="70"/>
    </row>
    <row r="192" spans="1:6">
      <c r="A192" s="76">
        <f t="shared" si="2"/>
        <v>172</v>
      </c>
      <c r="B192" s="3"/>
      <c r="C192" s="4"/>
      <c r="D192" s="5"/>
      <c r="E192" s="5"/>
      <c r="F192" s="70"/>
    </row>
    <row r="193" spans="1:6">
      <c r="A193" s="76">
        <f t="shared" si="2"/>
        <v>173</v>
      </c>
      <c r="B193" s="3"/>
      <c r="C193" s="4"/>
      <c r="D193" s="5"/>
      <c r="E193" s="5"/>
      <c r="F193" s="70"/>
    </row>
    <row r="194" spans="1:6">
      <c r="A194" s="76">
        <f t="shared" si="2"/>
        <v>174</v>
      </c>
      <c r="B194" s="3"/>
      <c r="C194" s="4"/>
      <c r="D194" s="5"/>
      <c r="E194" s="5"/>
      <c r="F194" s="70"/>
    </row>
    <row r="195" spans="1:6">
      <c r="A195" s="76">
        <f t="shared" si="2"/>
        <v>175</v>
      </c>
      <c r="B195" s="3"/>
      <c r="C195" s="4"/>
      <c r="D195" s="5"/>
      <c r="E195" s="5"/>
      <c r="F195" s="70"/>
    </row>
    <row r="196" spans="1:6">
      <c r="A196" s="76">
        <f t="shared" si="2"/>
        <v>176</v>
      </c>
      <c r="B196" s="3"/>
      <c r="C196" s="4"/>
      <c r="D196" s="5"/>
      <c r="E196" s="5"/>
      <c r="F196" s="70"/>
    </row>
    <row r="197" spans="1:6">
      <c r="A197" s="76">
        <f t="shared" si="2"/>
        <v>177</v>
      </c>
      <c r="B197" s="3"/>
      <c r="C197" s="4"/>
      <c r="D197" s="5"/>
      <c r="E197" s="5"/>
      <c r="F197" s="70"/>
    </row>
    <row r="198" spans="1:6">
      <c r="A198" s="76">
        <f t="shared" si="2"/>
        <v>178</v>
      </c>
      <c r="B198" s="3"/>
      <c r="C198" s="4"/>
      <c r="D198" s="5"/>
      <c r="E198" s="5"/>
      <c r="F198" s="70"/>
    </row>
    <row r="199" spans="1:6">
      <c r="A199" s="76">
        <f t="shared" si="2"/>
        <v>179</v>
      </c>
      <c r="B199" s="3"/>
      <c r="C199" s="4"/>
      <c r="D199" s="5"/>
      <c r="E199" s="5"/>
      <c r="F199" s="70"/>
    </row>
    <row r="200" spans="1:6">
      <c r="A200" s="76">
        <f t="shared" si="2"/>
        <v>180</v>
      </c>
      <c r="B200" s="3"/>
      <c r="C200" s="4"/>
      <c r="D200" s="5"/>
      <c r="E200" s="5"/>
      <c r="F200" s="70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Planilla Extranjero</vt:lpstr>
      <vt:lpstr>Planilla Nacional</vt:lpstr>
      <vt:lpstr>Completar SOFSE</vt:lpstr>
      <vt:lpstr>'Planilla Extranjero'!Área_de_impresión</vt:lpstr>
      <vt:lpstr>'Planilla Nacional'!Área_de_impresión</vt:lpstr>
      <vt:lpstr>'Planilla Extranjero'!Títulos_a_imprimir</vt:lpstr>
      <vt:lpstr>'Planilla Nacional'!Títulos_a_imprimir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2022-02-04T13:24:02Z</dcterms:modified>
</cp:coreProperties>
</file>