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defaultThemeVersion="124226"/>
  <bookViews>
    <workbookView xWindow="0" yWindow="0" windowWidth="20730" windowHeight="10725"/>
  </bookViews>
  <sheets>
    <sheet name="Planilla Nacional" sheetId="2" r:id="rId1"/>
    <sheet name="Planilla Extranjero" sheetId="6" r:id="rId2"/>
    <sheet name="Completar SOFSE" sheetId="4" state="hidden" r:id="rId3"/>
  </sheets>
  <definedNames>
    <definedName name="_xlnm.Print_Area" localSheetId="1">'Planilla Extranjero'!$B$3:$M$69</definedName>
    <definedName name="_xlnm.Print_Area" localSheetId="0">'Planilla Nacional'!$A$1:$L$34</definedName>
  </definedNames>
  <calcPr calcId="162913"/>
</workbook>
</file>

<file path=xl/calcChain.xml><?xml version="1.0" encoding="utf-8"?>
<calcChain xmlns="http://schemas.openxmlformats.org/spreadsheetml/2006/main">
  <c r="D14" i="6" l="1"/>
  <c r="H14" i="2" l="1"/>
  <c r="I14" i="6"/>
  <c r="G14" i="2" l="1"/>
  <c r="F14" i="2"/>
  <c r="H14" i="6"/>
  <c r="G14" i="6"/>
  <c r="E14" i="6" l="1"/>
  <c r="D14" i="2"/>
  <c r="F14" i="6"/>
  <c r="E14" i="2"/>
  <c r="C14" i="2"/>
  <c r="K14" i="2" s="1"/>
  <c r="M14" i="6" l="1"/>
  <c r="M18" i="6"/>
  <c r="L14" i="2"/>
  <c r="M17" i="6" l="1"/>
  <c r="M16" i="6"/>
  <c r="M15" i="6"/>
  <c r="A7" i="4" l="1"/>
  <c r="C15" i="2" l="1"/>
  <c r="D19" i="6"/>
  <c r="D15" i="2"/>
  <c r="E19" i="6"/>
  <c r="H19" i="6"/>
  <c r="F24" i="6"/>
  <c r="E15" i="2"/>
  <c r="F19" i="6"/>
  <c r="F15" i="2"/>
  <c r="G19" i="6"/>
  <c r="E24" i="6"/>
  <c r="G15" i="2"/>
  <c r="H15" i="2"/>
  <c r="I19" i="6"/>
  <c r="D24" i="6"/>
  <c r="C16" i="2"/>
  <c r="D16" i="2"/>
  <c r="E16" i="2"/>
  <c r="F16" i="2"/>
  <c r="I24" i="6"/>
  <c r="G16" i="2"/>
  <c r="H16" i="2"/>
  <c r="A8" i="4"/>
  <c r="D29" i="6" l="1"/>
  <c r="G24" i="6"/>
  <c r="F29" i="6"/>
  <c r="E29" i="6"/>
  <c r="C17" i="2"/>
  <c r="H24" i="6"/>
  <c r="A9" i="4"/>
  <c r="L15" i="2"/>
  <c r="K15" i="2"/>
  <c r="M22" i="6"/>
  <c r="M21" i="6"/>
  <c r="M20" i="6"/>
  <c r="M23" i="6"/>
  <c r="M19" i="6"/>
  <c r="I34" i="6" l="1"/>
  <c r="H17" i="2"/>
  <c r="F17" i="2"/>
  <c r="H29" i="6"/>
  <c r="G17" i="2"/>
  <c r="F18" i="2"/>
  <c r="I29" i="6"/>
  <c r="G18" i="2"/>
  <c r="D17" i="2"/>
  <c r="E17" i="2"/>
  <c r="G29" i="6"/>
  <c r="L17" i="2"/>
  <c r="A10" i="4"/>
  <c r="D34" i="6" s="1"/>
  <c r="M29" i="6"/>
  <c r="L16" i="2"/>
  <c r="K16" i="2"/>
  <c r="M26" i="6"/>
  <c r="M25" i="6"/>
  <c r="M28" i="6"/>
  <c r="M24" i="6"/>
  <c r="M27" i="6"/>
  <c r="H18" i="2" l="1"/>
  <c r="E18" i="2"/>
  <c r="F34" i="6"/>
  <c r="G39" i="6"/>
  <c r="G34" i="6"/>
  <c r="C19" i="2"/>
  <c r="H34" i="6"/>
  <c r="C18" i="2"/>
  <c r="I39" i="6"/>
  <c r="E39" i="6"/>
  <c r="F20" i="2"/>
  <c r="F39" i="6"/>
  <c r="E19" i="2"/>
  <c r="D44" i="6"/>
  <c r="E34" i="6"/>
  <c r="D19" i="2"/>
  <c r="D18" i="2"/>
  <c r="G44" i="6"/>
  <c r="M31" i="6"/>
  <c r="M30" i="6"/>
  <c r="K17" i="2"/>
  <c r="K23" i="2" s="1"/>
  <c r="L24" i="2" s="1"/>
  <c r="M32" i="6"/>
  <c r="M33" i="6"/>
  <c r="K18" i="2"/>
  <c r="A11" i="4"/>
  <c r="H20" i="2" s="1"/>
  <c r="L23" i="2"/>
  <c r="A12" i="4"/>
  <c r="D20" i="2" s="1"/>
  <c r="H44" i="6" l="1"/>
  <c r="H39" i="6"/>
  <c r="G19" i="2"/>
  <c r="H19" i="2"/>
  <c r="I44" i="6"/>
  <c r="E20" i="2"/>
  <c r="F44" i="6"/>
  <c r="F19" i="2"/>
  <c r="C20" i="2"/>
  <c r="E44" i="6"/>
  <c r="D39" i="6"/>
  <c r="G20" i="2"/>
  <c r="K19" i="2"/>
  <c r="L25" i="2"/>
  <c r="L18" i="2"/>
  <c r="A13" i="4"/>
  <c r="G49" i="6" s="1"/>
  <c r="H54" i="6" l="1"/>
  <c r="F49" i="6"/>
  <c r="I49" i="6"/>
  <c r="E49" i="6"/>
  <c r="H49" i="6"/>
  <c r="I54" i="6"/>
  <c r="G54" i="6"/>
  <c r="F54" i="6"/>
  <c r="L19" i="2"/>
  <c r="L20" i="2"/>
  <c r="K20" i="2"/>
  <c r="A14" i="4"/>
  <c r="D54" i="6" s="1"/>
  <c r="B21" i="2"/>
  <c r="C21" i="2" l="1"/>
  <c r="D21" i="2"/>
  <c r="E21" i="2"/>
  <c r="F21" i="2"/>
  <c r="G21" i="2"/>
  <c r="H21" i="2"/>
  <c r="E54" i="6"/>
  <c r="A15" i="4"/>
  <c r="B22" i="2"/>
  <c r="C22" i="2" l="1"/>
  <c r="D22" i="2"/>
  <c r="E22" i="2"/>
  <c r="F22" i="2"/>
  <c r="H22" i="2"/>
  <c r="G22" i="2"/>
  <c r="L21" i="2"/>
  <c r="K21" i="2"/>
  <c r="A16" i="4"/>
  <c r="A17" i="4" l="1"/>
  <c r="K22" i="2"/>
  <c r="L22" i="2"/>
  <c r="A18" i="4" l="1"/>
  <c r="A19" i="4" l="1"/>
  <c r="A20" i="4" l="1"/>
  <c r="A21" i="4" l="1"/>
  <c r="A22" i="4" l="1"/>
  <c r="A23" i="4" l="1"/>
  <c r="A24" i="4" l="1"/>
  <c r="A25" i="4" l="1"/>
  <c r="A26" i="4" l="1"/>
  <c r="A27" i="4" l="1"/>
  <c r="A28" i="4" l="1"/>
  <c r="A29" i="4" l="1"/>
  <c r="A30" i="4" l="1"/>
  <c r="A31" i="4" l="1"/>
  <c r="A32" i="4" l="1"/>
  <c r="A33" i="4" l="1"/>
  <c r="A34" i="4" l="1"/>
  <c r="A35" i="4" l="1"/>
  <c r="A36" i="4" l="1"/>
  <c r="A37" i="4" l="1"/>
  <c r="A38" i="4" l="1"/>
  <c r="A39" i="4" l="1"/>
  <c r="A40" i="4" l="1"/>
  <c r="A41" i="4" l="1"/>
  <c r="A42" i="4" l="1"/>
  <c r="A43" i="4" l="1"/>
  <c r="A44" i="4" l="1"/>
  <c r="A45" i="4" l="1"/>
  <c r="A46" i="4" l="1"/>
  <c r="A47" i="4" l="1"/>
  <c r="A48" i="4" l="1"/>
  <c r="A49" i="4" l="1"/>
  <c r="A50" i="4" l="1"/>
  <c r="A51" i="4" l="1"/>
  <c r="A52" i="4" l="1"/>
  <c r="A53" i="4" l="1"/>
  <c r="A54" i="4" l="1"/>
  <c r="A55" i="4" l="1"/>
  <c r="A56" i="4" l="1"/>
  <c r="A57" i="4" l="1"/>
  <c r="A58" i="4" l="1"/>
  <c r="A59" i="4" l="1"/>
  <c r="A60" i="4" l="1"/>
  <c r="A61" i="4" l="1"/>
  <c r="A62" i="4" l="1"/>
  <c r="A63" i="4" l="1"/>
  <c r="A64" i="4" l="1"/>
  <c r="A65" i="4" l="1"/>
  <c r="A66" i="4" l="1"/>
  <c r="A67" i="4" l="1"/>
  <c r="A68" i="4" l="1"/>
  <c r="A69" i="4" l="1"/>
  <c r="A70" i="4" l="1"/>
  <c r="A71" i="4" l="1"/>
  <c r="A72" i="4" l="1"/>
  <c r="A73" i="4" l="1"/>
  <c r="A74" i="4" l="1"/>
  <c r="A75" i="4" l="1"/>
  <c r="A76" i="4" l="1"/>
  <c r="A77" i="4" l="1"/>
  <c r="A78" i="4" l="1"/>
  <c r="A79" i="4" l="1"/>
  <c r="A80" i="4" l="1"/>
  <c r="A81" i="4" l="1"/>
  <c r="A82" i="4" l="1"/>
  <c r="A83" i="4" l="1"/>
  <c r="A84" i="4" l="1"/>
  <c r="A85" i="4" l="1"/>
  <c r="A86" i="4" l="1"/>
  <c r="A87" i="4" l="1"/>
  <c r="A88" i="4" l="1"/>
  <c r="A89" i="4" l="1"/>
  <c r="A90" i="4" l="1"/>
  <c r="A91" i="4" l="1"/>
  <c r="A92" i="4" l="1"/>
  <c r="A93" i="4" l="1"/>
  <c r="A94" i="4" l="1"/>
  <c r="A95" i="4" l="1"/>
  <c r="A96" i="4" l="1"/>
  <c r="A97" i="4" l="1"/>
  <c r="A98" i="4" l="1"/>
  <c r="A99" i="4" l="1"/>
  <c r="A100" i="4" l="1"/>
  <c r="A101" i="4" l="1"/>
  <c r="A102" i="4" l="1"/>
  <c r="A103" i="4" l="1"/>
  <c r="A104" i="4" l="1"/>
  <c r="A105" i="4" l="1"/>
  <c r="A106" i="4" l="1"/>
  <c r="A107" i="4" l="1"/>
  <c r="A108" i="4" l="1"/>
  <c r="A109" i="4" l="1"/>
  <c r="A110" i="4" l="1"/>
  <c r="A111" i="4" l="1"/>
  <c r="A112" i="4" l="1"/>
  <c r="A113" i="4" l="1"/>
  <c r="A114" i="4" l="1"/>
  <c r="A115" i="4" l="1"/>
  <c r="A116" i="4" l="1"/>
  <c r="A117" i="4" l="1"/>
  <c r="A118" i="4" l="1"/>
  <c r="A119" i="4" l="1"/>
  <c r="A120" i="4" l="1"/>
  <c r="A121" i="4" l="1"/>
  <c r="A122" i="4" l="1"/>
  <c r="A123" i="4" l="1"/>
  <c r="A124" i="4" l="1"/>
  <c r="A125" i="4" l="1"/>
  <c r="A126" i="4" l="1"/>
  <c r="A127" i="4" l="1"/>
  <c r="A128" i="4" l="1"/>
  <c r="A129" i="4" l="1"/>
  <c r="A130" i="4" l="1"/>
  <c r="A131" i="4" l="1"/>
  <c r="A132" i="4" l="1"/>
  <c r="A133" i="4" l="1"/>
  <c r="A134" i="4" l="1"/>
  <c r="A135" i="4" l="1"/>
  <c r="A136" i="4" l="1"/>
  <c r="A137" i="4" l="1"/>
  <c r="A138" i="4" l="1"/>
  <c r="A139" i="4" l="1"/>
  <c r="A140" i="4" l="1"/>
  <c r="A141" i="4" l="1"/>
  <c r="A142" i="4" l="1"/>
  <c r="A143" i="4" l="1"/>
  <c r="A144" i="4" l="1"/>
  <c r="A145" i="4" l="1"/>
  <c r="A146" i="4" l="1"/>
  <c r="A147" i="4" l="1"/>
  <c r="A148" i="4" l="1"/>
  <c r="A149" i="4" l="1"/>
  <c r="A150" i="4" l="1"/>
  <c r="A151" i="4" l="1"/>
  <c r="A152" i="4" l="1"/>
  <c r="A153" i="4" l="1"/>
  <c r="A154" i="4" l="1"/>
  <c r="A155" i="4" l="1"/>
  <c r="A156" i="4" l="1"/>
  <c r="A157" i="4" l="1"/>
  <c r="A158" i="4" l="1"/>
  <c r="A159" i="4" l="1"/>
  <c r="A160" i="4" l="1"/>
  <c r="A161" i="4" l="1"/>
  <c r="A162" i="4" l="1"/>
  <c r="A163" i="4" l="1"/>
  <c r="A164" i="4" l="1"/>
  <c r="A165" i="4" l="1"/>
  <c r="A166" i="4" l="1"/>
  <c r="A167" i="4" l="1"/>
  <c r="A168" i="4" l="1"/>
  <c r="A169" i="4" l="1"/>
  <c r="A170" i="4" l="1"/>
  <c r="A171" i="4" l="1"/>
  <c r="A172" i="4" l="1"/>
  <c r="A173" i="4" l="1"/>
  <c r="A174" i="4" l="1"/>
  <c r="A175" i="4" l="1"/>
  <c r="A176" i="4" l="1"/>
  <c r="M35" i="6"/>
  <c r="M38" i="6"/>
  <c r="M36" i="6"/>
  <c r="M37" i="6"/>
  <c r="M34" i="6"/>
  <c r="M56" i="6"/>
  <c r="M51" i="6"/>
  <c r="M46" i="6"/>
  <c r="M52" i="6"/>
  <c r="M54" i="6"/>
  <c r="M53" i="6"/>
  <c r="M50" i="6"/>
  <c r="M48" i="6"/>
  <c r="M45" i="6"/>
  <c r="M47" i="6"/>
  <c r="M57" i="6"/>
  <c r="M49" i="6"/>
  <c r="M44" i="6"/>
  <c r="M58" i="6"/>
  <c r="M55" i="6"/>
  <c r="M40" i="6"/>
  <c r="M41" i="6"/>
  <c r="M39" i="6"/>
  <c r="M42" i="6"/>
  <c r="M43" i="6"/>
  <c r="J59" i="6" l="1"/>
  <c r="A177" i="4"/>
  <c r="A178" i="4" l="1"/>
  <c r="A179" i="4" l="1"/>
  <c r="A180" i="4" l="1"/>
  <c r="D49" i="6" s="1"/>
</calcChain>
</file>

<file path=xl/sharedStrings.xml><?xml version="1.0" encoding="utf-8"?>
<sst xmlns="http://schemas.openxmlformats.org/spreadsheetml/2006/main" count="313" uniqueCount="75">
  <si>
    <t>Tel.:</t>
  </si>
  <si>
    <t>E-Mail:</t>
  </si>
  <si>
    <t>U/M</t>
  </si>
  <si>
    <t>Moneda:</t>
  </si>
  <si>
    <t>Razón Social</t>
  </si>
  <si>
    <t>Cantidad</t>
  </si>
  <si>
    <t>DETALLE PROVEEDOR</t>
  </si>
  <si>
    <t>Subtotal</t>
  </si>
  <si>
    <t>I.V.A.</t>
  </si>
  <si>
    <t>Item</t>
  </si>
  <si>
    <t>Clase de Contratación:</t>
  </si>
  <si>
    <t>C.U.I.T.</t>
  </si>
  <si>
    <t>Descripción</t>
  </si>
  <si>
    <t>Precio Unitario</t>
  </si>
  <si>
    <t>Subtotal I.V.A. $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</si>
  <si>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</si>
  <si>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</si>
  <si>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</si>
  <si>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</si>
  <si>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</si>
  <si>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</si>
  <si>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</si>
  <si>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</si>
  <si>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</si>
  <si>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Inconterm</t>
  </si>
  <si>
    <t>Items a cotizar:</t>
  </si>
  <si>
    <t>Identificación Tributaria</t>
  </si>
  <si>
    <t>Refencia de Fábrica</t>
  </si>
  <si>
    <t>Referencia de Fábrica</t>
  </si>
  <si>
    <t>Renglón</t>
  </si>
  <si>
    <t>Código SAP</t>
  </si>
  <si>
    <t>Subtotal 
(sin I.V.A.)</t>
  </si>
  <si>
    <t>Total letras:</t>
  </si>
  <si>
    <t>Total:</t>
  </si>
  <si>
    <t>Total letras</t>
  </si>
  <si>
    <t>Subtotal (sin I.V.A.)</t>
  </si>
  <si>
    <t>Total  (con I.V.A.)</t>
  </si>
  <si>
    <t>Plano / ET</t>
  </si>
  <si>
    <t>Descripción SAP</t>
  </si>
  <si>
    <t>I.V.A. 
(%)</t>
  </si>
  <si>
    <t>C/U</t>
  </si>
  <si>
    <t>Procedimiento de Selección N°:</t>
  </si>
  <si>
    <t xml:space="preserve">Expediente: </t>
  </si>
  <si>
    <r>
      <t xml:space="preserve">Lugar de cumplimiento de Incoterm (Ciudad/País): </t>
    </r>
    <r>
      <rPr>
        <sz val="10"/>
        <rFont val="Arial"/>
        <family val="2"/>
      </rPr>
      <t>Según pliego</t>
    </r>
  </si>
  <si>
    <r>
      <t xml:space="preserve">Condición de Pago: </t>
    </r>
    <r>
      <rPr>
        <sz val="10"/>
        <rFont val="Arial"/>
        <family val="2"/>
      </rPr>
      <t>Según pliego</t>
    </r>
  </si>
  <si>
    <r>
      <t xml:space="preserve">Plazo de Entrega: </t>
    </r>
    <r>
      <rPr>
        <sz val="10"/>
        <rFont val="Arial"/>
        <family val="2"/>
      </rPr>
      <t>Según pliego</t>
    </r>
  </si>
  <si>
    <r>
      <t xml:space="preserve">Mantenimiento de Oferta: </t>
    </r>
    <r>
      <rPr>
        <sz val="10"/>
        <rFont val="Arial"/>
        <family val="2"/>
      </rPr>
      <t>Según pliego</t>
    </r>
  </si>
  <si>
    <r>
      <t>Condición de pago:</t>
    </r>
    <r>
      <rPr>
        <sz val="10"/>
        <rFont val="Arial"/>
        <family val="2"/>
      </rPr>
      <t xml:space="preserve"> Según pliego</t>
    </r>
  </si>
  <si>
    <r>
      <t>Plazo de entrega:</t>
    </r>
    <r>
      <rPr>
        <sz val="10"/>
        <rFont val="Arial"/>
        <family val="2"/>
      </rPr>
      <t xml:space="preserve"> Según pliego</t>
    </r>
  </si>
  <si>
    <r>
      <t>Lugar de entrega:</t>
    </r>
    <r>
      <rPr>
        <sz val="10"/>
        <rFont val="Arial"/>
        <family val="2"/>
      </rPr>
      <t xml:space="preserve"> Según pliego</t>
    </r>
  </si>
  <si>
    <r>
      <t>Mantenimiento de oferta:</t>
    </r>
    <r>
      <rPr>
        <sz val="10"/>
        <rFont val="Arial"/>
        <family val="2"/>
      </rPr>
      <t xml:space="preserve"> Según pliego</t>
    </r>
  </si>
  <si>
    <t>ANEXO A - PLANILLA COTIZACIÓN BIENES / SERVICIOS DE ORIGEN NACIONAL / NACIONALIZADOS</t>
  </si>
  <si>
    <t>ANEXO B - PLANILLA COTIZACIÓN BIENES DE ORIGEN EXTRANJERO</t>
  </si>
  <si>
    <t>ZAP FRENO P/UN FRENO 0606040700002 ,PLAN</t>
  </si>
  <si>
    <t>ZAP FRENO P/UN FRENO YCF54-00-00 ,PLANO:</t>
  </si>
  <si>
    <t>PAST FRENO P/UN FRENO P/CCRR PUZHEN CSR</t>
  </si>
  <si>
    <t>ZAP COMPOS P/ZAP FRENO COMPOS 1151 ,3.18</t>
  </si>
  <si>
    <t>ZAP P/FRENO DE COMPOSICION PLANO: 1016 ,</t>
  </si>
  <si>
    <t>ZAP COMPOS P/FRENO SIDEREA 1014 P/LOCOMO</t>
  </si>
  <si>
    <t>ZAP COMPOS P/RUEDA PLANO:NEFA 551 EMISIÓ</t>
  </si>
  <si>
    <t>ZAP COMPOS NEFA 1154 482 P/COCHE MOTOR M</t>
  </si>
  <si>
    <t>PAST FRENO P/REMOLQ C/PANTO P/EMU TOSH P</t>
  </si>
  <si>
    <t>CSR: 0606040700002</t>
  </si>
  <si>
    <t>CNR: YCF54-00-00</t>
  </si>
  <si>
    <t>-</t>
  </si>
  <si>
    <t>TOSHIBA: T1936B11125-9</t>
  </si>
  <si>
    <t>3.18.1.01.1140</t>
  </si>
  <si>
    <t>NEFA 551 EM 3</t>
  </si>
  <si>
    <t>4.12.1.01.0619</t>
  </si>
  <si>
    <t>2.90.1.01.7100.B</t>
  </si>
  <si>
    <t>0.32.1.01.5310</t>
  </si>
  <si>
    <t>0.33.5.01.0100 A</t>
  </si>
  <si>
    <t>4.12.1.01.0538 A</t>
  </si>
  <si>
    <t>NEFA 1154 EM 1</t>
  </si>
  <si>
    <t>0-08-5-8001 EM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</si>
</sst>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sz val="8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0" fillId="0" borderId="0" applyFill="0" applyBorder="0" applyAlignment="0" applyProtection="0"/>
  </cellStyleXfs>
  <cellXfs count="220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19" xfId="1" applyFont="1" applyFill="1" applyBorder="1" applyAlignment="1" applyProtection="1">
      <alignment horizontal="center" vertical="center"/>
      <protection hidden="1"/>
    </xf>
    <xf numFmtId="0" fontId="1" fillId="6" borderId="18" xfId="1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8" fillId="6" borderId="19" xfId="1" applyFont="1" applyFill="1" applyBorder="1" applyAlignment="1" applyProtection="1">
      <alignment horizontal="left" vertical="center"/>
      <protection hidden="1"/>
    </xf>
    <xf numFmtId="0" fontId="8" fillId="6" borderId="19" xfId="1" applyFont="1" applyFill="1" applyBorder="1" applyAlignment="1" applyProtection="1">
      <alignment vertical="center" wrapText="1"/>
      <protection locked="0"/>
    </xf>
    <xf numFmtId="0" fontId="7" fillId="6" borderId="12" xfId="0" applyFont="1" applyFill="1" applyBorder="1" applyProtection="1">
      <protection locked="0"/>
    </xf>
    <xf numFmtId="0" fontId="7" fillId="6" borderId="22" xfId="0" applyFont="1" applyFill="1" applyBorder="1" applyProtection="1">
      <protection locked="0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8" xfId="0" applyFont="1" applyFill="1" applyBorder="1" applyProtection="1">
      <protection hidden="1"/>
    </xf>
    <xf numFmtId="0" fontId="7" fillId="6" borderId="9" xfId="0" applyFont="1" applyFill="1" applyBorder="1" applyProtection="1">
      <protection hidden="1"/>
    </xf>
    <xf numFmtId="0" fontId="3" fillId="5" borderId="9" xfId="1" applyFont="1" applyFill="1" applyBorder="1" applyAlignment="1" applyProtection="1">
      <alignment horizontal="center"/>
      <protection hidden="1"/>
    </xf>
    <xf numFmtId="0" fontId="7" fillId="6" borderId="24" xfId="0" applyFont="1" applyFill="1" applyBorder="1" applyProtection="1">
      <protection locked="0"/>
    </xf>
    <xf numFmtId="4" fontId="6" fillId="6" borderId="20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1" fillId="4" borderId="8" xfId="1" applyFont="1" applyFill="1" applyBorder="1" applyProtection="1">
      <protection hidden="1"/>
    </xf>
    <xf numFmtId="0" fontId="1" fillId="4" borderId="9" xfId="1" applyFont="1" applyFill="1" applyBorder="1" applyProtection="1">
      <protection hidden="1"/>
    </xf>
    <xf numFmtId="0" fontId="1" fillId="4" borderId="9" xfId="1" applyFont="1" applyFill="1" applyBorder="1" applyAlignment="1" applyProtection="1">
      <alignment horizontal="left" vertical="center"/>
      <protection hidden="1"/>
    </xf>
    <xf numFmtId="0" fontId="1" fillId="4" borderId="15" xfId="1" applyFont="1" applyFill="1" applyBorder="1" applyAlignment="1" applyProtection="1">
      <alignment horizontal="left" vertical="center"/>
      <protection hidden="1"/>
    </xf>
    <xf numFmtId="0" fontId="7" fillId="5" borderId="0" xfId="0" applyFont="1" applyFill="1" applyProtection="1">
      <protection hidden="1"/>
    </xf>
    <xf numFmtId="0" fontId="7" fillId="5" borderId="0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40" xfId="0" applyNumberFormat="1" applyFont="1" applyFill="1" applyBorder="1" applyAlignment="1" applyProtection="1">
      <alignment horizontal="right" vertical="center" wrapText="1"/>
    </xf>
    <xf numFmtId="4" fontId="6" fillId="6" borderId="18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8" xfId="0" applyNumberFormat="1" applyFont="1" applyFill="1" applyBorder="1" applyAlignment="1" applyProtection="1">
      <alignment horizontal="right" vertical="center" wrapText="1"/>
    </xf>
    <xf numFmtId="4" fontId="6" fillId="6" borderId="36" xfId="0" applyNumberFormat="1" applyFont="1" applyFill="1" applyBorder="1" applyAlignment="1" applyProtection="1">
      <alignment horizontal="right" vertical="center" wrapText="1"/>
    </xf>
    <xf numFmtId="4" fontId="6" fillId="6" borderId="11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38" xfId="0" applyNumberFormat="1" applyFont="1" applyFill="1" applyBorder="1" applyAlignment="1" applyProtection="1">
      <alignment horizontal="right" vertical="center" wrapText="1"/>
    </xf>
    <xf numFmtId="0" fontId="9" fillId="5" borderId="0" xfId="0" applyFont="1" applyFill="1" applyProtection="1">
      <protection hidden="1"/>
    </xf>
    <xf numFmtId="10" fontId="6" fillId="6" borderId="18" xfId="3" applyNumberFormat="1" applyFont="1" applyFill="1" applyBorder="1" applyAlignment="1" applyProtection="1">
      <alignment horizontal="right" vertical="center" wrapText="1"/>
      <protection locked="0"/>
    </xf>
    <xf numFmtId="0" fontId="12" fillId="6" borderId="19" xfId="1" applyFont="1" applyFill="1" applyBorder="1" applyAlignment="1" applyProtection="1">
      <alignment horizontal="left" vertical="center" wrapText="1"/>
      <protection hidden="1"/>
    </xf>
    <xf numFmtId="0" fontId="12" fillId="6" borderId="19" xfId="1" applyFont="1" applyFill="1" applyBorder="1" applyAlignment="1" applyProtection="1">
      <alignment horizontal="left" vertical="center"/>
      <protection hidden="1"/>
    </xf>
    <xf numFmtId="0" fontId="12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4" xfId="0" applyNumberFormat="1" applyFont="1" applyFill="1" applyBorder="1" applyAlignment="1" applyProtection="1">
      <alignment horizontal="right" vertical="center" wrapText="1"/>
      <protection locked="0"/>
    </xf>
    <xf numFmtId="4" fontId="13" fillId="6" borderId="11" xfId="2" applyNumberFormat="1" applyFont="1" applyFill="1" applyBorder="1" applyAlignment="1" applyProtection="1">
      <alignment horizontal="right" vertical="center"/>
      <protection locked="0"/>
    </xf>
    <xf numFmtId="4" fontId="6" fillId="6" borderId="39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9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26" xfId="1" applyFont="1" applyFill="1" applyBorder="1" applyAlignment="1" applyProtection="1">
      <alignment horizontal="center" vertical="center"/>
      <protection hidden="1"/>
    </xf>
    <xf numFmtId="0" fontId="1" fillId="6" borderId="33" xfId="1" applyFont="1" applyFill="1" applyBorder="1" applyAlignment="1" applyProtection="1">
      <alignment horizontal="center" vertical="center"/>
      <protection hidden="1"/>
    </xf>
    <xf numFmtId="0" fontId="12" fillId="6" borderId="19" xfId="1" applyFont="1" applyFill="1" applyBorder="1" applyAlignment="1" applyProtection="1">
      <alignment vertical="center" wrapText="1"/>
    </xf>
    <xf numFmtId="4" fontId="6" fillId="8" borderId="13" xfId="0" applyNumberFormat="1" applyFont="1" applyFill="1" applyBorder="1" applyAlignment="1" applyProtection="1">
      <alignment horizontal="right" vertical="center" wrapText="1"/>
    </xf>
    <xf numFmtId="4" fontId="13" fillId="8" borderId="13" xfId="2" applyNumberFormat="1" applyFont="1" applyFill="1" applyBorder="1" applyAlignment="1" applyProtection="1">
      <alignment horizontal="right" vertical="center"/>
    </xf>
    <xf numFmtId="4" fontId="6" fillId="8" borderId="18" xfId="0" applyNumberFormat="1" applyFont="1" applyFill="1" applyBorder="1" applyAlignment="1" applyProtection="1">
      <alignment horizontal="right" vertical="center" wrapText="1"/>
    </xf>
    <xf numFmtId="4" fontId="13" fillId="8" borderId="18" xfId="2" applyNumberFormat="1" applyFont="1" applyFill="1" applyBorder="1" applyAlignment="1" applyProtection="1">
      <alignment horizontal="right" vertical="center"/>
    </xf>
    <xf numFmtId="0" fontId="3" fillId="6" borderId="31" xfId="1" applyFont="1" applyFill="1" applyBorder="1" applyAlignment="1" applyProtection="1">
      <alignment horizontal="center" vertical="center"/>
    </xf>
    <xf numFmtId="0" fontId="3" fillId="6" borderId="32" xfId="1" applyFont="1" applyFill="1" applyBorder="1" applyAlignment="1" applyProtection="1">
      <alignment horizontal="center" vertical="center"/>
    </xf>
    <xf numFmtId="0" fontId="3" fillId="6" borderId="28" xfId="1" applyFont="1" applyFill="1" applyBorder="1" applyAlignment="1" applyProtection="1">
      <alignment horizontal="center" vertical="center"/>
    </xf>
    <xf numFmtId="0" fontId="3" fillId="6" borderId="26" xfId="1" applyFont="1" applyFill="1" applyBorder="1" applyAlignment="1" applyProtection="1">
      <alignment horizontal="center" vertical="center"/>
    </xf>
    <xf numFmtId="0" fontId="1" fillId="6" borderId="16" xfId="1" applyFont="1" applyFill="1" applyBorder="1" applyAlignment="1" applyProtection="1">
      <alignment horizontal="left" vertical="center" wrapText="1"/>
      <protection hidden="1"/>
    </xf>
    <xf numFmtId="0" fontId="11" fillId="5" borderId="0" xfId="1" applyFont="1" applyFill="1" applyBorder="1" applyAlignment="1" applyProtection="1">
      <alignment vertical="center"/>
      <protection hidden="1"/>
    </xf>
    <xf numFmtId="0" fontId="3" fillId="6" borderId="15" xfId="1" applyFont="1" applyFill="1" applyBorder="1" applyAlignment="1" applyProtection="1">
      <alignment vertical="center" wrapText="1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4" fontId="2" fillId="3" borderId="9" xfId="2" applyNumberFormat="1" applyFont="1" applyFill="1" applyBorder="1" applyAlignment="1" applyProtection="1">
      <alignment horizontal="right" vertical="center"/>
      <protection locked="0"/>
    </xf>
    <xf numFmtId="4" fontId="2" fillId="3" borderId="9" xfId="2" applyNumberFormat="1" applyFont="1" applyFill="1" applyBorder="1" applyAlignment="1" applyProtection="1">
      <alignment horizontal="right" vertical="center"/>
    </xf>
    <xf numFmtId="43" fontId="2" fillId="3" borderId="15" xfId="4" applyFont="1" applyFill="1" applyBorder="1" applyAlignment="1" applyProtection="1">
      <alignment vertical="center"/>
    </xf>
    <xf numFmtId="4" fontId="2" fillId="3" borderId="15" xfId="2" applyNumberFormat="1" applyFont="1" applyFill="1" applyBorder="1" applyAlignment="1" applyProtection="1">
      <alignment vertical="center"/>
    </xf>
    <xf numFmtId="0" fontId="1" fillId="2" borderId="18" xfId="1" applyFont="1" applyFill="1" applyBorder="1" applyAlignment="1" applyProtection="1">
      <alignment horizontal="center" vertical="center"/>
      <protection hidden="1"/>
    </xf>
    <xf numFmtId="0" fontId="15" fillId="7" borderId="0" xfId="0" applyFont="1" applyFill="1" applyProtection="1"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0" fontId="1" fillId="6" borderId="27" xfId="1" applyFont="1" applyFill="1" applyBorder="1" applyAlignment="1" applyProtection="1">
      <alignment horizontal="center" vertical="center"/>
      <protection hidden="1"/>
    </xf>
    <xf numFmtId="0" fontId="1" fillId="2" borderId="10" xfId="1" applyFont="1" applyFill="1" applyBorder="1" applyAlignment="1" applyProtection="1">
      <alignment horizontal="center" vertical="center"/>
      <protection hidden="1"/>
    </xf>
    <xf numFmtId="0" fontId="1" fillId="6" borderId="10" xfId="1" applyFont="1" applyFill="1" applyBorder="1" applyAlignment="1" applyProtection="1">
      <alignment horizontal="center" vertical="center" wrapText="1"/>
      <protection hidden="1"/>
    </xf>
    <xf numFmtId="0" fontId="8" fillId="6" borderId="19" xfId="1" applyFont="1" applyFill="1" applyBorder="1" applyAlignment="1" applyProtection="1">
      <alignment horizontal="left" vertical="center" wrapText="1"/>
      <protection hidden="1"/>
    </xf>
    <xf numFmtId="0" fontId="1" fillId="6" borderId="39" xfId="1" applyFont="1" applyFill="1" applyBorder="1" applyAlignment="1" applyProtection="1">
      <alignment horizontal="center" vertical="center"/>
      <protection hidden="1"/>
    </xf>
    <xf numFmtId="4" fontId="6" fillId="6" borderId="10" xfId="0" applyNumberFormat="1" applyFont="1" applyFill="1" applyBorder="1" applyAlignment="1" applyProtection="1">
      <alignment horizontal="right" vertical="center" wrapText="1"/>
      <protection locked="0"/>
    </xf>
    <xf numFmtId="10" fontId="6" fillId="6" borderId="10" xfId="3" applyNumberFormat="1" applyFont="1" applyFill="1" applyBorder="1" applyAlignment="1" applyProtection="1">
      <alignment horizontal="right" vertical="center" wrapText="1"/>
      <protection locked="0"/>
    </xf>
    <xf numFmtId="4" fontId="6" fillId="6" borderId="10" xfId="0" applyNumberFormat="1" applyFont="1" applyFill="1" applyBorder="1" applyAlignment="1" applyProtection="1">
      <alignment horizontal="right" vertical="center" wrapText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12" fillId="6" borderId="12" xfId="1" applyFont="1" applyFill="1" applyBorder="1" applyAlignment="1" applyProtection="1">
      <alignment horizontal="center" vertical="center" wrapText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9" xfId="1" applyFont="1" applyFill="1" applyBorder="1" applyAlignment="1" applyProtection="1">
      <alignment horizontal="right" vertical="center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10" fontId="6" fillId="6" borderId="18" xfId="3" applyNumberFormat="1" applyFont="1" applyFill="1" applyBorder="1" applyAlignment="1" applyProtection="1">
      <alignment horizontal="right" vertical="center"/>
      <protection locked="0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1" fillId="6" borderId="31" xfId="1" applyFont="1" applyFill="1" applyBorder="1" applyAlignment="1" applyProtection="1">
      <alignment horizontal="center" vertical="center"/>
      <protection hidden="1"/>
    </xf>
    <xf numFmtId="0" fontId="1" fillId="6" borderId="34" xfId="1" applyFont="1" applyFill="1" applyBorder="1" applyAlignment="1" applyProtection="1">
      <alignment horizontal="center" vertical="center"/>
      <protection hidden="1"/>
    </xf>
    <xf numFmtId="0" fontId="1" fillId="6" borderId="30" xfId="1" applyFont="1" applyFill="1" applyBorder="1" applyAlignment="1" applyProtection="1">
      <alignment horizontal="center" vertical="center"/>
      <protection hidden="1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3" fillId="6" borderId="42" xfId="1" applyFont="1" applyFill="1" applyBorder="1" applyAlignment="1" applyProtection="1">
      <alignment horizontal="center" vertical="center"/>
      <protection hidden="1"/>
    </xf>
    <xf numFmtId="4" fontId="6" fillId="6" borderId="42" xfId="0" applyNumberFormat="1" applyFont="1" applyFill="1" applyBorder="1" applyAlignment="1" applyProtection="1">
      <alignment horizontal="right" vertical="center"/>
      <protection locked="0"/>
    </xf>
    <xf numFmtId="0" fontId="1" fillId="6" borderId="10" xfId="1" applyFont="1" applyFill="1" applyBorder="1" applyAlignment="1" applyProtection="1">
      <alignment horizontal="center" vertical="center"/>
      <protection hidden="1"/>
    </xf>
    <xf numFmtId="0" fontId="1" fillId="5" borderId="10" xfId="1" applyFont="1" applyFill="1" applyBorder="1" applyAlignment="1" applyProtection="1">
      <alignment horizontal="center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0" fontId="3" fillId="6" borderId="10" xfId="1" applyFont="1" applyFill="1" applyBorder="1" applyAlignment="1" applyProtection="1">
      <alignment horizontal="center" vertical="center"/>
      <protection hidden="1"/>
    </xf>
    <xf numFmtId="4" fontId="2" fillId="3" borderId="4" xfId="2" applyNumberFormat="1" applyFont="1" applyFill="1" applyBorder="1" applyAlignment="1" applyProtection="1">
      <alignment horizontal="right" vertical="center"/>
      <protection locked="0"/>
    </xf>
    <xf numFmtId="0" fontId="17" fillId="9" borderId="18" xfId="0" applyFont="1" applyFill="1" applyBorder="1" applyAlignment="1">
      <alignment horizontal="center" vertical="center" wrapText="1"/>
    </xf>
    <xf numFmtId="0" fontId="17" fillId="9" borderId="18" xfId="0" applyFont="1" applyFill="1" applyBorder="1" applyAlignment="1">
      <alignment horizontal="center" vertical="center" wrapText="1"/>
    </xf>
    <xf numFmtId="0" fontId="17" fillId="9" borderId="18" xfId="0" applyFont="1" applyFill="1" applyBorder="1" applyAlignment="1">
      <alignment horizontal="center" vertical="center" wrapText="1"/>
    </xf>
    <xf numFmtId="0" fontId="17" fillId="9" borderId="18" xfId="0" applyFont="1" applyFill="1" applyBorder="1" applyAlignment="1">
      <alignment horizontal="center" vertical="center" wrapText="1"/>
    </xf>
    <xf numFmtId="14" fontId="17" fillId="9" borderId="18" xfId="0" applyNumberFormat="1" applyFont="1" applyFill="1" applyBorder="1" applyAlignment="1">
      <alignment horizontal="center" vertical="center" wrapText="1"/>
    </xf>
    <xf numFmtId="0" fontId="17" fillId="9" borderId="18" xfId="0" applyFont="1" applyFill="1" applyBorder="1" applyAlignment="1">
      <alignment horizontal="center" vertical="center" wrapText="1"/>
    </xf>
    <xf numFmtId="0" fontId="11" fillId="6" borderId="0" xfId="1" applyFont="1" applyFill="1" applyBorder="1" applyAlignment="1" applyProtection="1">
      <alignment horizontal="left" vertical="center" wrapText="1"/>
      <protection hidden="1"/>
    </xf>
    <xf numFmtId="0" fontId="8" fillId="6" borderId="7" xfId="1" applyFont="1" applyFill="1" applyBorder="1" applyAlignment="1" applyProtection="1">
      <alignment horizontal="left" vertical="center" wrapText="1"/>
      <protection hidden="1"/>
    </xf>
    <xf numFmtId="0" fontId="12" fillId="6" borderId="7" xfId="1" applyFont="1" applyFill="1" applyBorder="1" applyAlignment="1" applyProtection="1">
      <alignment horizontal="left" vertical="center" wrapText="1"/>
      <protection hidden="1"/>
    </xf>
    <xf numFmtId="0" fontId="12" fillId="6" borderId="2" xfId="1" applyFont="1" applyFill="1" applyBorder="1" applyAlignment="1" applyProtection="1">
      <alignment vertical="center"/>
      <protection hidden="1"/>
    </xf>
    <xf numFmtId="0" fontId="11" fillId="5" borderId="2" xfId="1" applyFont="1" applyFill="1" applyBorder="1" applyAlignment="1" applyProtection="1">
      <alignment vertical="center"/>
      <protection hidden="1"/>
    </xf>
    <xf numFmtId="0" fontId="11" fillId="5" borderId="3" xfId="1" applyFont="1" applyFill="1" applyBorder="1" applyAlignment="1" applyProtection="1">
      <alignment vertical="center"/>
      <protection hidden="1"/>
    </xf>
    <xf numFmtId="0" fontId="12" fillId="6" borderId="0" xfId="1" applyFont="1" applyFill="1" applyBorder="1" applyAlignment="1" applyProtection="1">
      <alignment vertical="center"/>
      <protection hidden="1"/>
    </xf>
    <xf numFmtId="0" fontId="11" fillId="6" borderId="0" xfId="1" applyFont="1" applyFill="1" applyBorder="1" applyAlignment="1" applyProtection="1">
      <alignment vertical="center"/>
      <protection hidden="1"/>
    </xf>
    <xf numFmtId="0" fontId="11" fillId="6" borderId="16" xfId="1" applyFont="1" applyFill="1" applyBorder="1" applyAlignment="1" applyProtection="1">
      <alignment vertical="center"/>
      <protection hidden="1"/>
    </xf>
    <xf numFmtId="0" fontId="12" fillId="6" borderId="0" xfId="1" applyFont="1" applyFill="1" applyBorder="1" applyAlignment="1" applyProtection="1">
      <alignment vertical="center" wrapText="1"/>
      <protection hidden="1"/>
    </xf>
    <xf numFmtId="0" fontId="11" fillId="6" borderId="0" xfId="1" applyFont="1" applyFill="1" applyBorder="1" applyAlignment="1" applyProtection="1">
      <alignment vertical="center" wrapText="1"/>
      <protection hidden="1"/>
    </xf>
    <xf numFmtId="0" fontId="11" fillId="6" borderId="16" xfId="1" applyFont="1" applyFill="1" applyBorder="1" applyAlignment="1" applyProtection="1">
      <alignment vertical="center" wrapText="1"/>
      <protection hidden="1"/>
    </xf>
    <xf numFmtId="0" fontId="8" fillId="6" borderId="0" xfId="1" applyFont="1" applyFill="1" applyBorder="1" applyAlignment="1" applyProtection="1">
      <alignment vertical="center"/>
      <protection hidden="1"/>
    </xf>
    <xf numFmtId="0" fontId="8" fillId="6" borderId="0" xfId="1" applyFont="1" applyFill="1" applyBorder="1" applyAlignment="1" applyProtection="1">
      <alignment vertical="center" wrapText="1"/>
      <protection hidden="1"/>
    </xf>
    <xf numFmtId="0" fontId="8" fillId="6" borderId="2" xfId="1" applyFont="1" applyFill="1" applyBorder="1" applyAlignment="1" applyProtection="1">
      <alignment vertical="center"/>
      <protection hidden="1"/>
    </xf>
    <xf numFmtId="0" fontId="11" fillId="5" borderId="2" xfId="1" applyFont="1" applyFill="1" applyBorder="1" applyAlignment="1" applyProtection="1">
      <alignment vertical="center" wrapText="1"/>
      <protection hidden="1"/>
    </xf>
    <xf numFmtId="0" fontId="11" fillId="5" borderId="3" xfId="1" applyFont="1" applyFill="1" applyBorder="1" applyAlignment="1" applyProtection="1">
      <alignment vertical="center" wrapText="1"/>
      <protection hidden="1"/>
    </xf>
    <xf numFmtId="0" fontId="14" fillId="6" borderId="0" xfId="0" applyFont="1" applyFill="1" applyBorder="1" applyAlignment="1" applyProtection="1">
      <alignment vertical="center" wrapText="1"/>
      <protection hidden="1"/>
    </xf>
    <xf numFmtId="0" fontId="14" fillId="6" borderId="16" xfId="0" applyFont="1" applyFill="1" applyBorder="1" applyAlignment="1" applyProtection="1">
      <alignment vertical="center" wrapText="1"/>
      <protection hidden="1"/>
    </xf>
    <xf numFmtId="0" fontId="5" fillId="6" borderId="1" xfId="1" applyFont="1" applyFill="1" applyBorder="1" applyAlignment="1" applyProtection="1">
      <alignment vertical="center"/>
      <protection hidden="1"/>
    </xf>
    <xf numFmtId="0" fontId="16" fillId="6" borderId="5" xfId="1" applyFont="1" applyFill="1" applyBorder="1" applyAlignment="1" applyProtection="1">
      <alignment horizontal="left" vertical="center"/>
    </xf>
    <xf numFmtId="0" fontId="16" fillId="6" borderId="4" xfId="1" applyFont="1" applyFill="1" applyBorder="1" applyAlignment="1" applyProtection="1">
      <alignment horizontal="left" vertical="center"/>
    </xf>
    <xf numFmtId="0" fontId="16" fillId="6" borderId="17" xfId="1" applyFont="1" applyFill="1" applyBorder="1" applyAlignment="1" applyProtection="1">
      <alignment horizontal="left" vertical="center"/>
    </xf>
    <xf numFmtId="0" fontId="16" fillId="5" borderId="5" xfId="1" applyFont="1" applyFill="1" applyBorder="1" applyAlignment="1" applyProtection="1">
      <alignment vertical="center"/>
      <protection hidden="1"/>
    </xf>
    <xf numFmtId="0" fontId="16" fillId="5" borderId="4" xfId="1" applyFont="1" applyFill="1" applyBorder="1" applyAlignment="1" applyProtection="1">
      <alignment vertical="center"/>
      <protection hidden="1"/>
    </xf>
    <xf numFmtId="0" fontId="1" fillId="5" borderId="4" xfId="1" applyFont="1" applyFill="1" applyBorder="1" applyAlignment="1" applyProtection="1">
      <alignment vertical="center"/>
      <protection hidden="1"/>
    </xf>
    <xf numFmtId="0" fontId="1" fillId="5" borderId="17" xfId="1" applyFont="1" applyFill="1" applyBorder="1" applyAlignment="1" applyProtection="1">
      <alignment vertical="center"/>
      <protection hidden="1"/>
    </xf>
    <xf numFmtId="0" fontId="7" fillId="6" borderId="6" xfId="0" applyFont="1" applyFill="1" applyBorder="1" applyProtection="1">
      <protection locked="0"/>
    </xf>
    <xf numFmtId="0" fontId="7" fillId="6" borderId="16" xfId="0" applyFont="1" applyFill="1" applyBorder="1" applyProtection="1">
      <protection hidden="1"/>
    </xf>
    <xf numFmtId="0" fontId="7" fillId="6" borderId="15" xfId="0" applyFont="1" applyFill="1" applyBorder="1" applyProtection="1"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2" fillId="2" borderId="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5" xfId="1" applyFont="1" applyFill="1" applyBorder="1" applyAlignment="1" applyProtection="1">
      <alignment horizontal="center" vertical="center"/>
      <protection locked="0"/>
    </xf>
    <xf numFmtId="0" fontId="3" fillId="6" borderId="41" xfId="1" applyFont="1" applyFill="1" applyBorder="1" applyAlignment="1" applyProtection="1">
      <alignment horizontal="center" vertical="center"/>
      <protection hidden="1"/>
    </xf>
    <xf numFmtId="0" fontId="3" fillId="6" borderId="43" xfId="1" applyFont="1" applyFill="1" applyBorder="1" applyAlignment="1" applyProtection="1">
      <alignment horizontal="center" vertical="center"/>
      <protection hidden="1"/>
    </xf>
    <xf numFmtId="0" fontId="3" fillId="6" borderId="26" xfId="1" applyFont="1" applyFill="1" applyBorder="1" applyAlignment="1" applyProtection="1">
      <alignment horizontal="center" vertical="center" wrapText="1"/>
      <protection hidden="1"/>
    </xf>
    <xf numFmtId="0" fontId="3" fillId="6" borderId="27" xfId="1" applyFont="1" applyFill="1" applyBorder="1" applyAlignment="1" applyProtection="1">
      <alignment horizontal="center" vertical="center" wrapText="1"/>
      <protection hidden="1"/>
    </xf>
    <xf numFmtId="0" fontId="3" fillId="6" borderId="27" xfId="1" applyFont="1" applyFill="1" applyBorder="1" applyAlignment="1" applyProtection="1">
      <alignment horizontal="center" vertical="center"/>
      <protection hidden="1"/>
    </xf>
    <xf numFmtId="164" fontId="1" fillId="5" borderId="25" xfId="0" applyNumberFormat="1" applyFont="1" applyFill="1" applyBorder="1" applyAlignment="1" applyProtection="1">
      <alignment horizontal="center" vertical="center"/>
      <protection locked="0"/>
    </xf>
    <xf numFmtId="164" fontId="1" fillId="5" borderId="23" xfId="0" applyNumberFormat="1" applyFont="1" applyFill="1" applyBorder="1" applyAlignment="1" applyProtection="1">
      <alignment horizontal="center" vertical="center"/>
      <protection locked="0"/>
    </xf>
    <xf numFmtId="164" fontId="1" fillId="5" borderId="29" xfId="0" applyNumberFormat="1" applyFont="1" applyFill="1" applyBorder="1" applyAlignment="1" applyProtection="1">
      <alignment horizontal="center" vertical="center"/>
      <protection locked="0"/>
    </xf>
    <xf numFmtId="0" fontId="11" fillId="6" borderId="25" xfId="1" applyFont="1" applyFill="1" applyBorder="1" applyAlignment="1" applyProtection="1">
      <alignment horizontal="center" vertical="justify"/>
      <protection locked="0"/>
    </xf>
    <xf numFmtId="0" fontId="11" fillId="6" borderId="23" xfId="1" applyFont="1" applyFill="1" applyBorder="1" applyAlignment="1" applyProtection="1">
      <alignment horizontal="center" vertical="justify"/>
      <protection locked="0"/>
    </xf>
    <xf numFmtId="0" fontId="11" fillId="6" borderId="29" xfId="1" applyFont="1" applyFill="1" applyBorder="1" applyAlignment="1" applyProtection="1">
      <alignment horizontal="center" vertical="justify"/>
      <protection locked="0"/>
    </xf>
    <xf numFmtId="0" fontId="5" fillId="6" borderId="8" xfId="1" applyFont="1" applyFill="1" applyBorder="1" applyAlignment="1" applyProtection="1">
      <alignment horizontal="center"/>
    </xf>
    <xf numFmtId="0" fontId="5" fillId="6" borderId="9" xfId="1" applyFont="1" applyFill="1" applyBorder="1" applyAlignment="1" applyProtection="1">
      <alignment horizontal="center"/>
    </xf>
    <xf numFmtId="0" fontId="5" fillId="6" borderId="15" xfId="1" applyFont="1" applyFill="1" applyBorder="1" applyAlignment="1" applyProtection="1">
      <alignment horizontal="center"/>
    </xf>
    <xf numFmtId="0" fontId="3" fillId="6" borderId="26" xfId="1" applyFont="1" applyFill="1" applyBorder="1" applyAlignment="1" applyProtection="1">
      <alignment horizontal="center" vertical="center"/>
      <protection hidden="1"/>
    </xf>
    <xf numFmtId="0" fontId="11" fillId="6" borderId="25" xfId="1" applyFont="1" applyFill="1" applyBorder="1" applyAlignment="1" applyProtection="1">
      <alignment horizontal="center" vertical="center"/>
      <protection locked="0"/>
    </xf>
    <xf numFmtId="0" fontId="11" fillId="6" borderId="23" xfId="1" applyFont="1" applyFill="1" applyBorder="1" applyAlignment="1" applyProtection="1">
      <alignment horizontal="center" vertical="center"/>
      <protection locked="0"/>
    </xf>
    <xf numFmtId="0" fontId="11" fillId="6" borderId="29" xfId="1" applyFont="1" applyFill="1" applyBorder="1" applyAlignment="1" applyProtection="1">
      <alignment horizontal="center" vertical="center"/>
      <protection locked="0"/>
    </xf>
    <xf numFmtId="0" fontId="11" fillId="6" borderId="28" xfId="1" applyFont="1" applyFill="1" applyBorder="1" applyAlignment="1" applyProtection="1">
      <alignment horizontal="center" vertical="center" wrapText="1"/>
      <protection locked="0"/>
    </xf>
    <xf numFmtId="0" fontId="11" fillId="6" borderId="2" xfId="1" applyFont="1" applyFill="1" applyBorder="1" applyAlignment="1" applyProtection="1">
      <alignment horizontal="center" vertical="center" wrapText="1"/>
      <protection locked="0"/>
    </xf>
    <xf numFmtId="0" fontId="11" fillId="6" borderId="3" xfId="1" applyFont="1" applyFill="1" applyBorder="1" applyAlignment="1" applyProtection="1">
      <alignment horizontal="center" vertical="center" wrapText="1"/>
      <protection locked="0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3" fillId="6" borderId="41" xfId="1" applyFont="1" applyFill="1" applyBorder="1" applyAlignment="1" applyProtection="1">
      <alignment horizontal="center" vertical="center" wrapText="1"/>
      <protection hidden="1"/>
    </xf>
    <xf numFmtId="0" fontId="3" fillId="6" borderId="43" xfId="1" applyFont="1" applyFill="1" applyBorder="1" applyAlignment="1" applyProtection="1">
      <alignment horizontal="center" vertical="center" wrapText="1"/>
      <protection hidden="1"/>
    </xf>
    <xf numFmtId="0" fontId="1" fillId="6" borderId="32" xfId="1" applyFont="1" applyFill="1" applyBorder="1" applyAlignment="1" applyProtection="1">
      <alignment horizontal="center" vertical="center"/>
      <protection hidden="1"/>
    </xf>
    <xf numFmtId="0" fontId="1" fillId="6" borderId="35" xfId="1" applyFont="1" applyFill="1" applyBorder="1" applyAlignment="1" applyProtection="1">
      <alignment horizontal="center" vertical="center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6" fillId="5" borderId="32" xfId="0" applyFont="1" applyFill="1" applyBorder="1" applyAlignment="1" applyProtection="1">
      <alignment horizontal="center" vertical="center" wrapText="1"/>
      <protection hidden="1"/>
    </xf>
    <xf numFmtId="0" fontId="6" fillId="5" borderId="35" xfId="0" applyFont="1" applyFill="1" applyBorder="1" applyAlignment="1" applyProtection="1">
      <alignment horizontal="center" vertical="center" wrapText="1"/>
      <protection hidden="1"/>
    </xf>
    <xf numFmtId="0" fontId="6" fillId="5" borderId="37" xfId="0" applyFont="1" applyFill="1" applyBorder="1" applyAlignment="1" applyProtection="1">
      <alignment horizontal="center" vertical="center" wrapText="1"/>
      <protection hidden="1"/>
    </xf>
    <xf numFmtId="0" fontId="6" fillId="6" borderId="32" xfId="0" applyFont="1" applyFill="1" applyBorder="1" applyAlignment="1" applyProtection="1">
      <alignment horizontal="center" vertical="center" wrapText="1"/>
      <protection hidden="1"/>
    </xf>
    <xf numFmtId="0" fontId="6" fillId="6" borderId="35" xfId="0" applyFont="1" applyFill="1" applyBorder="1" applyAlignment="1" applyProtection="1">
      <alignment horizontal="center" vertical="center" wrapText="1"/>
      <protection hidden="1"/>
    </xf>
    <xf numFmtId="0" fontId="6" fillId="6" borderId="37" xfId="0" applyFont="1" applyFill="1" applyBorder="1" applyAlignment="1" applyProtection="1">
      <alignment horizontal="center" vertical="center" wrapText="1"/>
      <protection hidden="1"/>
    </xf>
    <xf numFmtId="0" fontId="6" fillId="6" borderId="32" xfId="0" applyNumberFormat="1" applyFont="1" applyFill="1" applyBorder="1" applyAlignment="1" applyProtection="1">
      <alignment horizontal="center" vertical="center" wrapText="1"/>
      <protection hidden="1"/>
    </xf>
    <xf numFmtId="0" fontId="1" fillId="6" borderId="32" xfId="1" applyFont="1" applyFill="1" applyBorder="1" applyAlignment="1" applyProtection="1">
      <alignment horizontal="center" vertical="center" wrapText="1"/>
      <protection hidden="1"/>
    </xf>
    <xf numFmtId="0" fontId="1" fillId="6" borderId="35" xfId="1" applyFont="1" applyFill="1" applyBorder="1" applyAlignment="1" applyProtection="1">
      <alignment horizontal="center" vertical="center" wrapText="1"/>
      <protection hidden="1"/>
    </xf>
    <xf numFmtId="0" fontId="1" fillId="6" borderId="37" xfId="1" applyFont="1" applyFill="1" applyBorder="1" applyAlignment="1" applyProtection="1">
      <alignment horizontal="center" vertical="center" wrapText="1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 wrapText="1"/>
      <protection hidden="1"/>
    </xf>
    <xf numFmtId="0" fontId="3" fillId="6" borderId="38" xfId="1" applyFont="1" applyFill="1" applyBorder="1" applyAlignment="1" applyProtection="1">
      <alignment horizontal="center" vertical="center" wrapText="1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8" xfId="1" applyFont="1" applyFill="1" applyBorder="1" applyAlignment="1" applyProtection="1">
      <alignment horizontal="center"/>
    </xf>
    <xf numFmtId="0" fontId="3" fillId="6" borderId="9" xfId="1" applyFont="1" applyFill="1" applyBorder="1" applyAlignment="1" applyProtection="1">
      <alignment horizontal="center"/>
    </xf>
    <xf numFmtId="0" fontId="3" fillId="6" borderId="15" xfId="1" applyFont="1" applyFill="1" applyBorder="1" applyAlignment="1" applyProtection="1">
      <alignment horizontal="center"/>
    </xf>
    <xf numFmtId="0" fontId="12" fillId="6" borderId="24" xfId="1" applyFont="1" applyFill="1" applyBorder="1" applyAlignment="1" applyProtection="1">
      <alignment horizontal="center" vertical="center"/>
      <protection locked="0"/>
    </xf>
    <xf numFmtId="0" fontId="12" fillId="6" borderId="22" xfId="1" applyFont="1" applyFill="1" applyBorder="1" applyAlignment="1" applyProtection="1">
      <alignment horizontal="center" vertical="center"/>
      <protection locked="0"/>
    </xf>
    <xf numFmtId="0" fontId="1" fillId="6" borderId="25" xfId="1" applyFont="1" applyFill="1" applyBorder="1" applyAlignment="1" applyProtection="1">
      <alignment horizontal="center" vertical="center"/>
      <protection locked="0"/>
    </xf>
    <xf numFmtId="0" fontId="1" fillId="6" borderId="23" xfId="1" applyFont="1" applyFill="1" applyBorder="1" applyAlignment="1" applyProtection="1">
      <alignment horizontal="center" vertical="center"/>
      <protection locked="0"/>
    </xf>
    <xf numFmtId="0" fontId="1" fillId="6" borderId="29" xfId="1" applyFont="1" applyFill="1" applyBorder="1" applyAlignment="1" applyProtection="1">
      <alignment horizontal="center" vertical="center"/>
      <protection locked="0"/>
    </xf>
    <xf numFmtId="0" fontId="1" fillId="6" borderId="25" xfId="1" applyFont="1" applyFill="1" applyBorder="1" applyAlignment="1" applyProtection="1">
      <alignment horizontal="center" vertical="justify"/>
      <protection locked="0"/>
    </xf>
    <xf numFmtId="0" fontId="1" fillId="6" borderId="23" xfId="1" applyFont="1" applyFill="1" applyBorder="1" applyAlignment="1" applyProtection="1">
      <alignment horizontal="center" vertical="justify"/>
      <protection locked="0"/>
    </xf>
    <xf numFmtId="0" fontId="1" fillId="6" borderId="29" xfId="1" applyFont="1" applyFill="1" applyBorder="1" applyAlignment="1" applyProtection="1">
      <alignment horizontal="center" vertical="justify"/>
      <protection locked="0"/>
    </xf>
    <xf numFmtId="0" fontId="1" fillId="6" borderId="28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3" fillId="6" borderId="18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25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618490</xdr:colOff>
      <xdr:row>30</xdr:row>
      <xdr:rowOff>21710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3646" y="6808273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318566</xdr:colOff>
      <xdr:row>64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1537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4"/>
  <sheetViews>
    <sheetView tabSelected="1" zoomScale="85" zoomScaleNormal="85" workbookViewId="0">
      <selection activeCell="H21" sqref="H21"/>
    </sheetView>
  </sheetViews>
  <sheetFormatPr baseColWidth="10" defaultRowHeight="12.75"/>
  <cols>
    <col min="1" max="1" width="2.7109375" style="1" customWidth="1"/>
    <col min="2" max="2" width="11.5703125" style="1" customWidth="1"/>
    <col min="3" max="3" width="10.140625" style="1" customWidth="1"/>
    <col min="4" max="4" width="11.140625" style="1" customWidth="1"/>
    <col min="5" max="5" width="12.7109375" style="1" customWidth="1"/>
    <col min="6" max="6" width="23.7109375" style="1" customWidth="1"/>
    <col min="7" max="7" width="23.28515625" style="1" bestFit="1" customWidth="1"/>
    <col min="8" max="8" width="33.85546875" style="1" bestFit="1" customWidth="1"/>
    <col min="9" max="9" width="14.28515625" style="1" customWidth="1"/>
    <col min="10" max="10" width="12.28515625" style="1" customWidth="1"/>
    <col min="11" max="11" width="7.140625" style="1" hidden="1" customWidth="1"/>
    <col min="12" max="12" width="18.7109375" style="1" customWidth="1"/>
    <col min="13" max="16384" width="11.42578125" style="1"/>
  </cols>
  <sheetData>
    <row r="1" spans="2:12" ht="13.5" thickBot="1"/>
    <row r="2" spans="2:12" ht="15" customHeight="1">
      <c r="B2" s="141" t="s">
        <v>51</v>
      </c>
      <c r="C2" s="142"/>
      <c r="D2" s="142"/>
      <c r="E2" s="142"/>
      <c r="F2" s="142"/>
      <c r="G2" s="142"/>
      <c r="H2" s="142"/>
      <c r="I2" s="142"/>
      <c r="J2" s="142"/>
      <c r="K2" s="142"/>
      <c r="L2" s="143"/>
    </row>
    <row r="3" spans="2:12" ht="15" customHeight="1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46"/>
    </row>
    <row r="4" spans="2:12" ht="15" customHeight="1" thickBot="1">
      <c r="B4" s="147"/>
      <c r="C4" s="148"/>
      <c r="D4" s="148"/>
      <c r="E4" s="148"/>
      <c r="F4" s="148"/>
      <c r="G4" s="148"/>
      <c r="H4" s="148"/>
      <c r="I4" s="148"/>
      <c r="J4" s="148"/>
      <c r="K4" s="148"/>
      <c r="L4" s="149"/>
    </row>
    <row r="5" spans="2:12" ht="15.75" thickBot="1">
      <c r="B5" s="130" t="s">
        <v>41</v>
      </c>
      <c r="C5" s="125"/>
      <c r="D5" s="126"/>
      <c r="E5" s="126"/>
      <c r="F5" s="126"/>
      <c r="G5" s="126"/>
      <c r="H5" s="127"/>
      <c r="I5" s="161" t="s">
        <v>6</v>
      </c>
      <c r="J5" s="162"/>
      <c r="K5" s="162"/>
      <c r="L5" s="163"/>
    </row>
    <row r="6" spans="2:12" ht="15">
      <c r="B6" s="4"/>
      <c r="C6" s="123"/>
      <c r="D6" s="128"/>
      <c r="E6" s="128"/>
      <c r="F6" s="128"/>
      <c r="G6" s="128"/>
      <c r="H6" s="129"/>
      <c r="I6" s="112" t="s">
        <v>4</v>
      </c>
      <c r="J6" s="168"/>
      <c r="K6" s="169"/>
      <c r="L6" s="170"/>
    </row>
    <row r="7" spans="2:12" ht="15">
      <c r="B7" s="4" t="s">
        <v>10</v>
      </c>
      <c r="C7" s="124"/>
      <c r="D7" s="121"/>
      <c r="E7" s="121"/>
      <c r="F7" s="121"/>
      <c r="G7" s="121"/>
      <c r="H7" s="122"/>
      <c r="I7" s="75" t="s">
        <v>11</v>
      </c>
      <c r="J7" s="165"/>
      <c r="K7" s="166"/>
      <c r="L7" s="167"/>
    </row>
    <row r="8" spans="2:12" ht="15">
      <c r="B8" s="4"/>
      <c r="C8" s="124"/>
      <c r="D8" s="121"/>
      <c r="E8" s="121"/>
      <c r="F8" s="121"/>
      <c r="G8" s="121"/>
      <c r="H8" s="122"/>
      <c r="I8" s="6" t="s">
        <v>0</v>
      </c>
      <c r="J8" s="165"/>
      <c r="K8" s="166"/>
      <c r="L8" s="167"/>
    </row>
    <row r="9" spans="2:12" ht="15">
      <c r="B9" s="4" t="s">
        <v>42</v>
      </c>
      <c r="C9" s="124"/>
      <c r="D9" s="121"/>
      <c r="E9" s="121"/>
      <c r="F9" s="121"/>
      <c r="G9" s="121"/>
      <c r="H9" s="122"/>
      <c r="I9" s="6" t="s">
        <v>1</v>
      </c>
      <c r="J9" s="158"/>
      <c r="K9" s="159"/>
      <c r="L9" s="160"/>
    </row>
    <row r="10" spans="2:12" ht="15">
      <c r="B10" s="138"/>
      <c r="C10" s="10"/>
      <c r="D10" s="59"/>
      <c r="E10" s="10"/>
      <c r="F10" s="5"/>
      <c r="G10" s="5"/>
      <c r="H10" s="139"/>
      <c r="I10" s="7" t="s">
        <v>3</v>
      </c>
      <c r="J10" s="155"/>
      <c r="K10" s="156"/>
      <c r="L10" s="157"/>
    </row>
    <row r="11" spans="2:12" ht="13.5" thickBot="1">
      <c r="B11" s="11"/>
      <c r="C11" s="12"/>
      <c r="D11" s="12"/>
      <c r="E11" s="13"/>
      <c r="F11" s="12"/>
      <c r="G11" s="12"/>
      <c r="H11" s="140"/>
      <c r="I11" s="8"/>
      <c r="J11" s="14"/>
      <c r="K11" s="14"/>
      <c r="L11" s="9"/>
    </row>
    <row r="12" spans="2:12" ht="15" customHeight="1">
      <c r="B12" s="150" t="s">
        <v>29</v>
      </c>
      <c r="C12" s="150" t="s">
        <v>5</v>
      </c>
      <c r="D12" s="150" t="s">
        <v>2</v>
      </c>
      <c r="E12" s="150" t="s">
        <v>30</v>
      </c>
      <c r="F12" s="150" t="s">
        <v>38</v>
      </c>
      <c r="G12" s="174" t="s">
        <v>28</v>
      </c>
      <c r="H12" s="174" t="s">
        <v>37</v>
      </c>
      <c r="I12" s="152" t="s">
        <v>13</v>
      </c>
      <c r="J12" s="152" t="s">
        <v>39</v>
      </c>
      <c r="K12" s="164" t="s">
        <v>14</v>
      </c>
      <c r="L12" s="152" t="s">
        <v>31</v>
      </c>
    </row>
    <row r="13" spans="2:12" ht="15.75" customHeight="1" thickBot="1">
      <c r="B13" s="151"/>
      <c r="C13" s="151"/>
      <c r="D13" s="151"/>
      <c r="E13" s="151"/>
      <c r="F13" s="151"/>
      <c r="G13" s="175"/>
      <c r="H13" s="175"/>
      <c r="I13" s="153"/>
      <c r="J13" s="154"/>
      <c r="K13" s="154"/>
      <c r="L13" s="154"/>
    </row>
    <row r="14" spans="2:12" ht="50.1" customHeight="1">
      <c r="B14" s="76">
        <v>1</v>
      </c>
      <c r="C14" s="100">
        <f>VLOOKUP(B14,'Completar SOFSE'!$A$6:$G$180,2,FALSE)</f>
        <v>339</v>
      </c>
      <c r="D14" s="100" t="str">
        <f>VLOOKUP(B14,'Completar SOFSE'!$A$6:$G$180,3,FALSE)</f>
        <v>C/U</v>
      </c>
      <c r="E14" s="100">
        <f>VLOOKUP(B14,'Completar SOFSE'!$A$6:$G$180,4,FALSE)</f>
        <v>1000005504</v>
      </c>
      <c r="F14" s="74" t="str">
        <f>VLOOKUP(B14,'Completar SOFSE'!$A$6:$G$180,5,FALSE)</f>
        <v>ZAP FRENO P/UN FRENO 0606040700002 ,PLAN</v>
      </c>
      <c r="G14" s="101" t="str">
        <f>VLOOKUP(B14,'Completar SOFSE'!$A$6:$G$180,6,FALSE)</f>
        <v>CSR: 0606040700002</v>
      </c>
      <c r="H14" s="101" t="str">
        <f>VLOOKUP(B14,'Completar SOFSE'!$A$6:$G$180,7,FALSE)</f>
        <v>0.32.1.01.5310</v>
      </c>
      <c r="I14" s="102"/>
      <c r="J14" s="103"/>
      <c r="K14" s="79">
        <f t="shared" ref="K14:K22" si="0">+(C14*I14)*J14</f>
        <v>0</v>
      </c>
      <c r="L14" s="15">
        <f t="shared" ref="L14:L22" si="1">+C14*I14</f>
        <v>0</v>
      </c>
    </row>
    <row r="15" spans="2:12" ht="50.1" customHeight="1">
      <c r="B15" s="2">
        <v>2</v>
      </c>
      <c r="C15" s="100">
        <f>VLOOKUP(B15,'Completar SOFSE'!$A$6:$G$180,2,FALSE)</f>
        <v>505</v>
      </c>
      <c r="D15" s="100" t="str">
        <f>VLOOKUP(B15,'Completar SOFSE'!$A$6:$G$180,3,FALSE)</f>
        <v>C/U</v>
      </c>
      <c r="E15" s="100">
        <f>VLOOKUP(B15,'Completar SOFSE'!$A$6:$G$180,4,FALSE)</f>
        <v>1000008186</v>
      </c>
      <c r="F15" s="74" t="str">
        <f>VLOOKUP(B15,'Completar SOFSE'!$A$6:$G$180,5,FALSE)</f>
        <v>ZAP FRENO P/UN FRENO YCF54-00-00 ,PLANO:</v>
      </c>
      <c r="G15" s="101" t="str">
        <f>VLOOKUP(B15,'Completar SOFSE'!$A$6:$G$180,6,FALSE)</f>
        <v>CNR: YCF54-00-00</v>
      </c>
      <c r="H15" s="101" t="str">
        <f>VLOOKUP(B15,'Completar SOFSE'!$A$6:$G$180,7,FALSE)</f>
        <v>0.33.5.01.0100 A</v>
      </c>
      <c r="I15" s="98"/>
      <c r="J15" s="91"/>
      <c r="K15" s="79">
        <f t="shared" si="0"/>
        <v>0</v>
      </c>
      <c r="L15" s="31">
        <f t="shared" si="1"/>
        <v>0</v>
      </c>
    </row>
    <row r="16" spans="2:12" ht="50.1" customHeight="1">
      <c r="B16" s="2">
        <v>3</v>
      </c>
      <c r="C16" s="100">
        <f>VLOOKUP(B16,'Completar SOFSE'!$A$6:$G$180,2,FALSE)</f>
        <v>1740</v>
      </c>
      <c r="D16" s="100" t="str">
        <f>VLOOKUP(B16,'Completar SOFSE'!$A$6:$G$180,3,FALSE)</f>
        <v>C/U</v>
      </c>
      <c r="E16" s="100">
        <f>VLOOKUP(B16,'Completar SOFSE'!$A$6:$G$180,4,FALSE)</f>
        <v>1000011654</v>
      </c>
      <c r="F16" s="74" t="str">
        <f>VLOOKUP(B16,'Completar SOFSE'!$A$6:$G$180,5,FALSE)</f>
        <v>PAST FRENO P/UN FRENO P/CCRR PUZHEN CSR</v>
      </c>
      <c r="G16" s="101" t="str">
        <f>VLOOKUP(B16,'Completar SOFSE'!$A$6:$G$180,6,FALSE)</f>
        <v>-</v>
      </c>
      <c r="H16" s="101" t="str">
        <f>VLOOKUP(B16,'Completar SOFSE'!$A$6:$G$180,7,FALSE)</f>
        <v>2.90.1.01.7100.B</v>
      </c>
      <c r="I16" s="99"/>
      <c r="J16" s="92"/>
      <c r="K16" s="79">
        <f t="shared" si="0"/>
        <v>0</v>
      </c>
      <c r="L16" s="31">
        <f t="shared" si="1"/>
        <v>0</v>
      </c>
    </row>
    <row r="17" spans="2:12" ht="50.1" customHeight="1">
      <c r="B17" s="2">
        <v>4</v>
      </c>
      <c r="C17" s="100">
        <f>VLOOKUP(B17,'Completar SOFSE'!$A$6:$G$180,2,FALSE)</f>
        <v>8</v>
      </c>
      <c r="D17" s="100" t="str">
        <f>VLOOKUP(B17,'Completar SOFSE'!$A$6:$G$180,3,FALSE)</f>
        <v>C/U</v>
      </c>
      <c r="E17" s="100">
        <f>VLOOKUP(B17,'Completar SOFSE'!$A$6:$G$180,4,FALSE)</f>
        <v>1000014300</v>
      </c>
      <c r="F17" s="74" t="str">
        <f>VLOOKUP(B17,'Completar SOFSE'!$A$6:$G$180,5,FALSE)</f>
        <v>ZAP COMPOS P/ZAP FRENO COMPOS 1151 ,3.18</v>
      </c>
      <c r="G17" s="101" t="str">
        <f>VLOOKUP(B17,'Completar SOFSE'!$A$6:$G$180,6,FALSE)</f>
        <v>-</v>
      </c>
      <c r="H17" s="101" t="str">
        <f>VLOOKUP(B17,'Completar SOFSE'!$A$6:$G$180,7,FALSE)</f>
        <v>3.18.1.01.1140</v>
      </c>
      <c r="I17" s="99"/>
      <c r="J17" s="92"/>
      <c r="K17" s="79">
        <f t="shared" si="0"/>
        <v>0</v>
      </c>
      <c r="L17" s="31">
        <f t="shared" si="1"/>
        <v>0</v>
      </c>
    </row>
    <row r="18" spans="2:12" ht="50.1" customHeight="1">
      <c r="B18" s="2">
        <v>5</v>
      </c>
      <c r="C18" s="100">
        <f>VLOOKUP(B18,'Completar SOFSE'!$A$6:$G$180,2,FALSE)</f>
        <v>445</v>
      </c>
      <c r="D18" s="100" t="str">
        <f>VLOOKUP(B18,'Completar SOFSE'!$A$6:$G$180,3,FALSE)</f>
        <v>C/U</v>
      </c>
      <c r="E18" s="100">
        <f>VLOOKUP(B18,'Completar SOFSE'!$A$6:$G$180,4,FALSE)</f>
        <v>1000016729</v>
      </c>
      <c r="F18" s="74" t="str">
        <f>VLOOKUP(B18,'Completar SOFSE'!$A$6:$G$180,5,FALSE)</f>
        <v>ZAP P/FRENO DE COMPOSICION PLANO: 1016 ,</v>
      </c>
      <c r="G18" s="101" t="str">
        <f>VLOOKUP(B18,'Completar SOFSE'!$A$6:$G$180,6,FALSE)</f>
        <v>TOSHIBA: T1936B11125-9</v>
      </c>
      <c r="H18" s="101" t="str">
        <f>VLOOKUP(B18,'Completar SOFSE'!$A$6:$G$180,7,FALSE)</f>
        <v>4.12.1.01.0538 A</v>
      </c>
      <c r="I18" s="99"/>
      <c r="J18" s="92"/>
      <c r="K18" s="79">
        <f t="shared" si="0"/>
        <v>0</v>
      </c>
      <c r="L18" s="31">
        <f t="shared" si="1"/>
        <v>0</v>
      </c>
    </row>
    <row r="19" spans="2:12" ht="50.1" customHeight="1">
      <c r="B19" s="2">
        <v>6</v>
      </c>
      <c r="C19" s="100">
        <f>VLOOKUP(B19,'Completar SOFSE'!$A$6:$G$180,2,FALSE)</f>
        <v>100</v>
      </c>
      <c r="D19" s="100" t="str">
        <f>VLOOKUP(B19,'Completar SOFSE'!$A$6:$G$180,3,FALSE)</f>
        <v>C/U</v>
      </c>
      <c r="E19" s="100">
        <f>VLOOKUP(B19,'Completar SOFSE'!$A$6:$G$180,4,FALSE)</f>
        <v>1000021647</v>
      </c>
      <c r="F19" s="74" t="str">
        <f>VLOOKUP(B19,'Completar SOFSE'!$A$6:$G$180,5,FALSE)</f>
        <v>ZAP COMPOS P/FRENO SIDEREA 1014 P/LOCOMO</v>
      </c>
      <c r="G19" s="101" t="str">
        <f>VLOOKUP(B19,'Completar SOFSE'!$A$6:$G$180,6,FALSE)</f>
        <v>-</v>
      </c>
      <c r="H19" s="101" t="str">
        <f>VLOOKUP(B19,'Completar SOFSE'!$A$6:$G$180,7,FALSE)</f>
        <v>0-08-5-8001 EM 2</v>
      </c>
      <c r="I19" s="99"/>
      <c r="J19" s="92"/>
      <c r="K19" s="79">
        <f t="shared" si="0"/>
        <v>0</v>
      </c>
      <c r="L19" s="31">
        <f t="shared" si="1"/>
        <v>0</v>
      </c>
    </row>
    <row r="20" spans="2:12" ht="50.1" customHeight="1">
      <c r="B20" s="2">
        <v>7</v>
      </c>
      <c r="C20" s="100">
        <f>VLOOKUP(B20,'Completar SOFSE'!$A$6:$G$180,2,FALSE)</f>
        <v>68</v>
      </c>
      <c r="D20" s="100" t="str">
        <f>VLOOKUP(B20,'Completar SOFSE'!$A$6:$G$180,3,FALSE)</f>
        <v>C/U</v>
      </c>
      <c r="E20" s="100">
        <f>VLOOKUP(B20,'Completar SOFSE'!$A$6:$G$180,4,FALSE)</f>
        <v>1000022276</v>
      </c>
      <c r="F20" s="74" t="str">
        <f>VLOOKUP(B20,'Completar SOFSE'!$A$6:$G$180,5,FALSE)</f>
        <v>ZAP COMPOS P/RUEDA PLANO:NEFA 551 EMISIÓ</v>
      </c>
      <c r="G20" s="101" t="str">
        <f>VLOOKUP(B20,'Completar SOFSE'!$A$6:$G$180,6,FALSE)</f>
        <v>-</v>
      </c>
      <c r="H20" s="101" t="str">
        <f>VLOOKUP(B20,'Completar SOFSE'!$A$6:$G$180,7,FALSE)</f>
        <v>NEFA 551 EM 3</v>
      </c>
      <c r="I20" s="99"/>
      <c r="J20" s="92"/>
      <c r="K20" s="79">
        <f t="shared" si="0"/>
        <v>0</v>
      </c>
      <c r="L20" s="31">
        <f t="shared" si="1"/>
        <v>0</v>
      </c>
    </row>
    <row r="21" spans="2:12" ht="50.1" customHeight="1">
      <c r="B21" s="76">
        <f>+'Completar SOFSE'!A13</f>
        <v>8</v>
      </c>
      <c r="C21" s="100">
        <f>VLOOKUP(B21,'Completar SOFSE'!$A$6:$G$180,2,FALSE)</f>
        <v>300</v>
      </c>
      <c r="D21" s="100" t="str">
        <f>VLOOKUP(B21,'Completar SOFSE'!$A$6:$G$180,3,FALSE)</f>
        <v>C/U</v>
      </c>
      <c r="E21" s="100">
        <f>VLOOKUP(B21,'Completar SOFSE'!$A$6:$G$180,4,FALSE)</f>
        <v>1000022277</v>
      </c>
      <c r="F21" s="74" t="str">
        <f>VLOOKUP(B21,'Completar SOFSE'!$A$6:$G$180,5,FALSE)</f>
        <v>ZAP COMPOS NEFA 1154 482 P/COCHE MOTOR M</v>
      </c>
      <c r="G21" s="101" t="str">
        <f>VLOOKUP(B21,'Completar SOFSE'!$A$6:$G$180,6,FALSE)</f>
        <v>-</v>
      </c>
      <c r="H21" s="101" t="str">
        <f>VLOOKUP(B21,'Completar SOFSE'!$A$6:$G$180,7,FALSE)</f>
        <v>NEFA 1154 EM 1</v>
      </c>
      <c r="I21" s="77"/>
      <c r="J21" s="78"/>
      <c r="K21" s="79">
        <f t="shared" si="0"/>
        <v>0</v>
      </c>
      <c r="L21" s="28">
        <f t="shared" si="1"/>
        <v>0</v>
      </c>
    </row>
    <row r="22" spans="2:12" ht="50.1" customHeight="1" thickBot="1">
      <c r="B22" s="2">
        <f>+'Completar SOFSE'!A14</f>
        <v>9</v>
      </c>
      <c r="C22" s="100">
        <f>VLOOKUP(B22,'Completar SOFSE'!$A$6:$G$180,2,FALSE)</f>
        <v>301</v>
      </c>
      <c r="D22" s="100" t="str">
        <f>VLOOKUP(B22,'Completar SOFSE'!$A$6:$G$180,3,FALSE)</f>
        <v>C/U</v>
      </c>
      <c r="E22" s="100">
        <f>VLOOKUP(B22,'Completar SOFSE'!$A$6:$G$180,4,FALSE)</f>
        <v>1000030792</v>
      </c>
      <c r="F22" s="74" t="str">
        <f>VLOOKUP(B22,'Completar SOFSE'!$A$6:$G$180,5,FALSE)</f>
        <v>PAST FRENO P/REMOLQ C/PANTO P/EMU TOSH P</v>
      </c>
      <c r="G22" s="101" t="str">
        <f>VLOOKUP(B22,'Completar SOFSE'!$A$6:$G$180,6,FALSE)</f>
        <v>-</v>
      </c>
      <c r="H22" s="101" t="str">
        <f>VLOOKUP(B22,'Completar SOFSE'!$A$6:$G$180,7,FALSE)</f>
        <v>4.12.1.01.0619</v>
      </c>
      <c r="I22" s="29"/>
      <c r="J22" s="35"/>
      <c r="K22" s="30">
        <f t="shared" si="0"/>
        <v>0</v>
      </c>
      <c r="L22" s="31">
        <f t="shared" si="1"/>
        <v>0</v>
      </c>
    </row>
    <row r="23" spans="2:12" ht="19.5" customHeight="1" thickBot="1">
      <c r="B23" s="171" t="s">
        <v>35</v>
      </c>
      <c r="C23" s="172"/>
      <c r="D23" s="172"/>
      <c r="E23" s="172"/>
      <c r="F23" s="173"/>
      <c r="G23" s="93"/>
      <c r="H23" s="93"/>
      <c r="I23" s="104"/>
      <c r="J23" s="104"/>
      <c r="K23" s="97">
        <f>SUM(K14:K17)</f>
        <v>0</v>
      </c>
      <c r="L23" s="97">
        <f>SUM(L14:L17)</f>
        <v>0</v>
      </c>
    </row>
    <row r="24" spans="2:12" ht="16.5" customHeight="1" thickBot="1">
      <c r="B24" s="171" t="s">
        <v>8</v>
      </c>
      <c r="C24" s="172"/>
      <c r="D24" s="172"/>
      <c r="E24" s="172"/>
      <c r="F24" s="173"/>
      <c r="G24" s="89"/>
      <c r="H24" s="61"/>
      <c r="I24" s="62"/>
      <c r="J24" s="62"/>
      <c r="K24" s="63"/>
      <c r="L24" s="64">
        <f>K23</f>
        <v>0</v>
      </c>
    </row>
    <row r="25" spans="2:12" ht="18.75" thickBot="1">
      <c r="B25" s="171" t="s">
        <v>36</v>
      </c>
      <c r="C25" s="172"/>
      <c r="D25" s="172"/>
      <c r="E25" s="172"/>
      <c r="F25" s="173"/>
      <c r="G25" s="89"/>
      <c r="H25" s="61"/>
      <c r="I25" s="62"/>
      <c r="J25" s="62"/>
      <c r="K25" s="63"/>
      <c r="L25" s="65">
        <f>+L23+L24</f>
        <v>0</v>
      </c>
    </row>
    <row r="26" spans="2:12" ht="18.75" customHeight="1" thickBot="1">
      <c r="B26" s="81"/>
      <c r="C26" s="82"/>
      <c r="D26" s="82"/>
      <c r="E26" s="82"/>
      <c r="F26" s="83" t="s">
        <v>34</v>
      </c>
      <c r="G26" s="89"/>
      <c r="H26" s="80"/>
      <c r="I26" s="62"/>
      <c r="J26" s="62"/>
      <c r="K26" s="63"/>
      <c r="L26" s="65"/>
    </row>
    <row r="27" spans="2:12" ht="18.75" customHeight="1" thickBot="1">
      <c r="B27" s="134" t="s">
        <v>47</v>
      </c>
      <c r="C27" s="135"/>
      <c r="D27" s="136"/>
      <c r="E27" s="136"/>
      <c r="F27" s="136"/>
      <c r="G27" s="136"/>
      <c r="H27" s="136"/>
      <c r="I27" s="136"/>
      <c r="J27" s="136"/>
      <c r="K27" s="136"/>
      <c r="L27" s="137"/>
    </row>
    <row r="28" spans="2:12" ht="18.75" customHeight="1" thickBot="1">
      <c r="B28" s="134" t="s">
        <v>48</v>
      </c>
      <c r="C28" s="135"/>
      <c r="D28" s="136"/>
      <c r="E28" s="136"/>
      <c r="F28" s="136"/>
      <c r="G28" s="136"/>
      <c r="H28" s="136"/>
      <c r="I28" s="136"/>
      <c r="J28" s="136"/>
      <c r="K28" s="136"/>
      <c r="L28" s="137"/>
    </row>
    <row r="29" spans="2:12" ht="18.75" customHeight="1" thickBot="1">
      <c r="B29" s="134" t="s">
        <v>49</v>
      </c>
      <c r="C29" s="135"/>
      <c r="D29" s="136"/>
      <c r="E29" s="136"/>
      <c r="F29" s="136"/>
      <c r="G29" s="136"/>
      <c r="H29" s="136"/>
      <c r="I29" s="136"/>
      <c r="J29" s="136"/>
      <c r="K29" s="136"/>
      <c r="L29" s="137"/>
    </row>
    <row r="30" spans="2:12" ht="18.75" customHeight="1" thickBot="1">
      <c r="B30" s="134" t="s">
        <v>50</v>
      </c>
      <c r="C30" s="135"/>
      <c r="D30" s="136"/>
      <c r="E30" s="136"/>
      <c r="F30" s="136"/>
      <c r="G30" s="136"/>
      <c r="H30" s="136"/>
      <c r="I30" s="136"/>
      <c r="J30" s="136"/>
      <c r="K30" s="136"/>
      <c r="L30" s="137"/>
    </row>
    <row r="31" spans="2:12">
      <c r="B31" s="16"/>
      <c r="C31" s="17"/>
      <c r="D31" s="17"/>
      <c r="E31" s="17"/>
      <c r="F31" s="18"/>
      <c r="G31" s="18"/>
      <c r="H31" s="18"/>
      <c r="I31" s="18"/>
      <c r="J31" s="18"/>
      <c r="K31" s="18"/>
      <c r="L31" s="19"/>
    </row>
    <row r="32" spans="2:12">
      <c r="B32" s="16"/>
      <c r="C32" s="17"/>
      <c r="D32" s="17"/>
      <c r="E32" s="17"/>
      <c r="F32" s="18"/>
      <c r="G32" s="18"/>
      <c r="H32" s="18"/>
      <c r="I32" s="18"/>
      <c r="J32" s="18"/>
      <c r="K32" s="18"/>
      <c r="L32" s="19"/>
    </row>
    <row r="33" spans="2:12">
      <c r="B33" s="16"/>
      <c r="C33" s="17"/>
      <c r="D33" s="17"/>
      <c r="E33" s="17"/>
      <c r="F33" s="18"/>
      <c r="G33" s="18"/>
      <c r="H33" s="18"/>
      <c r="I33" s="18"/>
      <c r="J33" s="18"/>
      <c r="K33" s="18"/>
      <c r="L33" s="19"/>
    </row>
    <row r="34" spans="2:12" ht="13.5" thickBot="1">
      <c r="B34" s="20"/>
      <c r="C34" s="21"/>
      <c r="D34" s="21"/>
      <c r="E34" s="21"/>
      <c r="F34" s="22"/>
      <c r="G34" s="22"/>
      <c r="H34" s="22"/>
      <c r="I34" s="22"/>
      <c r="J34" s="22"/>
      <c r="K34" s="22"/>
      <c r="L34" s="23"/>
    </row>
  </sheetData>
  <mergeCells count="21">
    <mergeCell ref="B23:F23"/>
    <mergeCell ref="B24:F24"/>
    <mergeCell ref="B25:F25"/>
    <mergeCell ref="H12:H13"/>
    <mergeCell ref="G12:G13"/>
    <mergeCell ref="B2:L4"/>
    <mergeCell ref="B12:B13"/>
    <mergeCell ref="I12:I13"/>
    <mergeCell ref="J12:J13"/>
    <mergeCell ref="C12:C13"/>
    <mergeCell ref="D12:D13"/>
    <mergeCell ref="E12:E13"/>
    <mergeCell ref="F12:F13"/>
    <mergeCell ref="J10:L10"/>
    <mergeCell ref="J9:L9"/>
    <mergeCell ref="I5:L5"/>
    <mergeCell ref="K12:K13"/>
    <mergeCell ref="L12:L13"/>
    <mergeCell ref="J7:L7"/>
    <mergeCell ref="J8:L8"/>
    <mergeCell ref="J6:L6"/>
  </mergeCells>
  <dataValidations count="4">
    <dataValidation allowBlank="1" showInputMessage="1" showErrorMessage="1" promptTitle="Completar por el oferente" prompt="Completar por el oferente" sqref="I21:I22 L21:L22 K14:K22"/>
    <dataValidation allowBlank="1" showErrorMessage="1" promptTitle="Completar por el oferente" prompt="Completar por el oferente" sqref="L14:L20"/>
    <dataValidation allowBlank="1" showInputMessage="1" showErrorMessage="1" promptTitle="Completar por el Oferente" prompt=" " sqref="I17:I20"/>
    <dataValidation operator="equal" allowBlank="1" showInputMessage="1" showErrorMessage="1" promptTitle="Completar por el Oferente" prompt=" " sqref="J6 J7:L9"/>
  </dataValidations>
  <pageMargins left="0.70866141732283472" right="0.70866141732283472" top="0.74803149606299213" bottom="0.74803149606299213" header="0.31496062992125984" footer="0.31496062992125984"/>
  <pageSetup paperSize="9" scale="6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Completar por el oferente" prompt="Completar por el oferente">
          <x14:formula1>
            <xm:f>'Completar SOFSE'!#REF!</xm:f>
          </x14:formula1>
          <xm:sqref>J21:J22</xm:sqref>
        </x14:dataValidation>
        <x14:dataValidation type="list" allowBlank="1" showInputMessage="1" showErrorMessage="1" promptTitle="Completar por el oferente" prompt=" ">
          <x14:formula1>
            <xm:f>'Completar SOFSE'!#REF!</xm:f>
          </x14:formula1>
          <xm:sqref>J17:J20</xm:sqref>
        </x14:dataValidation>
        <x14:dataValidation type="list" operator="equal" allowBlank="1" showInputMessage="1" showErrorMessage="1" promptTitle="Completar por el Oferente" prompt=" ">
          <x14:formula1>
            <xm:f>'Completar SOFSE'!#REF!</xm:f>
          </x14:formula1>
          <xm:sqref>J10:L10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69"/>
  <sheetViews>
    <sheetView zoomScale="85" zoomScaleNormal="85" workbookViewId="0">
      <selection activeCell="B3" sqref="B3:M4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8.7109375" style="1" bestFit="1" customWidth="1"/>
    <col min="4" max="4" width="9.28515625" style="1" bestFit="1" customWidth="1"/>
    <col min="5" max="5" width="7.140625" style="1" customWidth="1"/>
    <col min="6" max="6" width="14.85546875" style="1" customWidth="1"/>
    <col min="7" max="7" width="17.28515625" style="1" bestFit="1" customWidth="1"/>
    <col min="8" max="8" width="23.28515625" style="1" bestFit="1" customWidth="1"/>
    <col min="9" max="9" width="15.7109375" style="1" bestFit="1" customWidth="1"/>
    <col min="10" max="10" width="23.140625" style="1" bestFit="1" customWidth="1"/>
    <col min="11" max="11" width="11.28515625" style="1" customWidth="1"/>
    <col min="12" max="12" width="10.85546875" style="1" customWidth="1"/>
    <col min="13" max="13" width="12.42578125" style="1" customWidth="1"/>
    <col min="14" max="16384" width="11.42578125" style="1"/>
  </cols>
  <sheetData>
    <row r="1" spans="2:13">
      <c r="B1" s="26"/>
      <c r="C1" s="26"/>
      <c r="D1" s="26"/>
      <c r="E1" s="26"/>
      <c r="F1" s="26"/>
      <c r="G1" s="27"/>
      <c r="H1" s="27"/>
      <c r="I1" s="27"/>
      <c r="J1" s="27"/>
      <c r="K1" s="27"/>
      <c r="L1" s="27"/>
      <c r="M1" s="27"/>
    </row>
    <row r="2" spans="2:13" ht="13.5" thickBot="1">
      <c r="B2" s="26"/>
      <c r="C2" s="26"/>
      <c r="D2" s="26"/>
      <c r="E2" s="26"/>
      <c r="F2" s="26"/>
      <c r="G2" s="27"/>
      <c r="H2" s="27"/>
      <c r="I2" s="27"/>
      <c r="J2" s="27"/>
      <c r="K2" s="27"/>
      <c r="L2" s="27"/>
      <c r="M2" s="27"/>
    </row>
    <row r="3" spans="2:13" ht="23.25" customHeight="1">
      <c r="B3" s="141" t="s">
        <v>52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3"/>
    </row>
    <row r="4" spans="2:13" ht="13.5" thickBot="1">
      <c r="B4" s="147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9"/>
    </row>
    <row r="5" spans="2:13" ht="15.75" thickBot="1">
      <c r="B5" s="130" t="s">
        <v>41</v>
      </c>
      <c r="C5" s="114"/>
      <c r="D5" s="115"/>
      <c r="E5" s="115"/>
      <c r="F5" s="115"/>
      <c r="G5" s="115"/>
      <c r="H5" s="115"/>
      <c r="I5" s="116"/>
      <c r="J5" s="205" t="s">
        <v>6</v>
      </c>
      <c r="K5" s="206"/>
      <c r="L5" s="206"/>
      <c r="M5" s="207"/>
    </row>
    <row r="6" spans="2:13" ht="15">
      <c r="B6" s="4"/>
      <c r="C6" s="117"/>
      <c r="D6" s="118"/>
      <c r="E6" s="118"/>
      <c r="F6" s="118"/>
      <c r="G6" s="118"/>
      <c r="H6" s="118"/>
      <c r="I6" s="119"/>
      <c r="J6" s="113" t="s">
        <v>4</v>
      </c>
      <c r="K6" s="216"/>
      <c r="L6" s="217"/>
      <c r="M6" s="218"/>
    </row>
    <row r="7" spans="2:13" ht="15">
      <c r="B7" s="4" t="s">
        <v>10</v>
      </c>
      <c r="C7" s="120"/>
      <c r="D7" s="121"/>
      <c r="E7" s="121"/>
      <c r="F7" s="121"/>
      <c r="G7" s="121"/>
      <c r="H7" s="121"/>
      <c r="I7" s="122"/>
      <c r="J7" s="36" t="s">
        <v>26</v>
      </c>
      <c r="K7" s="210"/>
      <c r="L7" s="211"/>
      <c r="M7" s="212"/>
    </row>
    <row r="8" spans="2:13" ht="12.75" customHeight="1">
      <c r="B8" s="4"/>
      <c r="C8" s="120"/>
      <c r="D8" s="121"/>
      <c r="E8" s="121"/>
      <c r="F8" s="121"/>
      <c r="G8" s="121"/>
      <c r="H8" s="121"/>
      <c r="I8" s="122"/>
      <c r="J8" s="37" t="s">
        <v>0</v>
      </c>
      <c r="K8" s="210"/>
      <c r="L8" s="211"/>
      <c r="M8" s="212"/>
    </row>
    <row r="9" spans="2:13" ht="18" customHeight="1">
      <c r="B9" s="4" t="s">
        <v>42</v>
      </c>
      <c r="C9" s="120"/>
      <c r="D9" s="121"/>
      <c r="E9" s="121"/>
      <c r="F9" s="121"/>
      <c r="G9" s="121"/>
      <c r="H9" s="121"/>
      <c r="I9" s="122"/>
      <c r="J9" s="37" t="s">
        <v>1</v>
      </c>
      <c r="K9" s="213"/>
      <c r="L9" s="214"/>
      <c r="M9" s="215"/>
    </row>
    <row r="10" spans="2:13" ht="15" customHeight="1">
      <c r="B10" s="38"/>
      <c r="C10" s="45"/>
      <c r="D10" s="121"/>
      <c r="E10" s="121"/>
      <c r="F10" s="121"/>
      <c r="G10" s="121"/>
      <c r="H10" s="111"/>
      <c r="I10" s="58"/>
      <c r="J10" s="49" t="s">
        <v>3</v>
      </c>
      <c r="K10" s="155"/>
      <c r="L10" s="156"/>
      <c r="M10" s="157"/>
    </row>
    <row r="11" spans="2:13" ht="15.75" customHeight="1" thickBot="1">
      <c r="B11" s="46"/>
      <c r="C11" s="45"/>
      <c r="D11" s="45"/>
      <c r="E11" s="45"/>
      <c r="F11" s="45"/>
      <c r="G11" s="45"/>
      <c r="H11" s="45"/>
      <c r="I11" s="60"/>
      <c r="J11" s="88"/>
      <c r="K11" s="208"/>
      <c r="L11" s="208"/>
      <c r="M11" s="209"/>
    </row>
    <row r="12" spans="2:13" ht="13.5" thickBot="1">
      <c r="B12" s="201" t="s">
        <v>24</v>
      </c>
      <c r="C12" s="203" t="s">
        <v>29</v>
      </c>
      <c r="D12" s="203" t="s">
        <v>5</v>
      </c>
      <c r="E12" s="203" t="s">
        <v>2</v>
      </c>
      <c r="F12" s="203" t="s">
        <v>30</v>
      </c>
      <c r="G12" s="189" t="s">
        <v>38</v>
      </c>
      <c r="H12" s="191" t="s">
        <v>28</v>
      </c>
      <c r="I12" s="191" t="s">
        <v>37</v>
      </c>
      <c r="J12" s="198" t="s">
        <v>15</v>
      </c>
      <c r="K12" s="199"/>
      <c r="L12" s="199"/>
      <c r="M12" s="200"/>
    </row>
    <row r="13" spans="2:13" ht="15.75" customHeight="1" thickBot="1">
      <c r="B13" s="202"/>
      <c r="C13" s="204"/>
      <c r="D13" s="204"/>
      <c r="E13" s="204"/>
      <c r="F13" s="204"/>
      <c r="G13" s="190"/>
      <c r="H13" s="192"/>
      <c r="I13" s="192"/>
      <c r="J13" s="54" t="s">
        <v>16</v>
      </c>
      <c r="K13" s="55" t="s">
        <v>17</v>
      </c>
      <c r="L13" s="56" t="s">
        <v>18</v>
      </c>
      <c r="M13" s="57" t="s">
        <v>7</v>
      </c>
    </row>
    <row r="14" spans="2:13" ht="15" customHeight="1">
      <c r="B14" s="94" t="s">
        <v>19</v>
      </c>
      <c r="C14" s="176">
        <v>1</v>
      </c>
      <c r="D14" s="182">
        <f>VLOOKUP(C14,'Completar SOFSE'!$A$6:$G$180,2,FALSE)</f>
        <v>339</v>
      </c>
      <c r="E14" s="182" t="str">
        <f>VLOOKUP(C14,'Completar SOFSE'!$A$6:$G$180,3,FALSE)</f>
        <v>C/U</v>
      </c>
      <c r="F14" s="185">
        <f>VLOOKUP(C14,'Completar SOFSE'!$A$6:$G$180,4,FALSE)</f>
        <v>1000005504</v>
      </c>
      <c r="G14" s="186" t="str">
        <f>VLOOKUP(C14,'Completar SOFSE'!$A$6:$G$180,5,FALSE)</f>
        <v>ZAP FRENO P/UN FRENO 0606040700002 ,PLAN</v>
      </c>
      <c r="H14" s="179" t="str">
        <f>VLOOKUP(C14,'Completar SOFSE'!$A$6:$G$180,6,FALSE)</f>
        <v>CSR: 0606040700002</v>
      </c>
      <c r="I14" s="179" t="str">
        <f>VLOOKUP(C14,'Completar SOFSE'!$A$6:$G$180,7,FALSE)</f>
        <v>0.32.1.01.5310</v>
      </c>
      <c r="J14" s="39"/>
      <c r="K14" s="50"/>
      <c r="L14" s="51"/>
      <c r="M14" s="15">
        <f>J14*$D$14+K14*$D$14+L14*$D$14</f>
        <v>0</v>
      </c>
    </row>
    <row r="15" spans="2:13" ht="15" customHeight="1">
      <c r="B15" s="95" t="s">
        <v>20</v>
      </c>
      <c r="C15" s="177"/>
      <c r="D15" s="183"/>
      <c r="E15" s="183"/>
      <c r="F15" s="183"/>
      <c r="G15" s="187"/>
      <c r="H15" s="180"/>
      <c r="I15" s="180"/>
      <c r="J15" s="40"/>
      <c r="K15" s="52"/>
      <c r="L15" s="53"/>
      <c r="M15" s="31">
        <f t="shared" ref="M15:M17" si="0">J15*$D$14+K15*$D$14+L15*$D$14</f>
        <v>0</v>
      </c>
    </row>
    <row r="16" spans="2:13" ht="15" customHeight="1">
      <c r="B16" s="95" t="s">
        <v>21</v>
      </c>
      <c r="C16" s="177"/>
      <c r="D16" s="183"/>
      <c r="E16" s="183"/>
      <c r="F16" s="183"/>
      <c r="G16" s="187"/>
      <c r="H16" s="180"/>
      <c r="I16" s="180"/>
      <c r="J16" s="40"/>
      <c r="K16" s="52"/>
      <c r="L16" s="53"/>
      <c r="M16" s="31">
        <f t="shared" si="0"/>
        <v>0</v>
      </c>
    </row>
    <row r="17" spans="2:13" ht="15" customHeight="1">
      <c r="B17" s="95" t="s">
        <v>22</v>
      </c>
      <c r="C17" s="177"/>
      <c r="D17" s="183"/>
      <c r="E17" s="183"/>
      <c r="F17" s="183"/>
      <c r="G17" s="187"/>
      <c r="H17" s="180"/>
      <c r="I17" s="180"/>
      <c r="J17" s="40"/>
      <c r="K17" s="29"/>
      <c r="L17" s="53"/>
      <c r="M17" s="31">
        <f t="shared" si="0"/>
        <v>0</v>
      </c>
    </row>
    <row r="18" spans="2:13" ht="15" customHeight="1" thickBot="1">
      <c r="B18" s="96" t="s">
        <v>23</v>
      </c>
      <c r="C18" s="178"/>
      <c r="D18" s="184"/>
      <c r="E18" s="184"/>
      <c r="F18" s="184"/>
      <c r="G18" s="188"/>
      <c r="H18" s="181"/>
      <c r="I18" s="181"/>
      <c r="J18" s="41"/>
      <c r="K18" s="32"/>
      <c r="L18" s="42"/>
      <c r="M18" s="31">
        <f>J18*$D$14+K18*$D$14+L18*$D$14</f>
        <v>0</v>
      </c>
    </row>
    <row r="19" spans="2:13" ht="15" customHeight="1">
      <c r="B19" s="94" t="s">
        <v>19</v>
      </c>
      <c r="C19" s="176">
        <v>2</v>
      </c>
      <c r="D19" s="182">
        <f>VLOOKUP(C19,'Completar SOFSE'!$A$6:$G$180,2,FALSE)</f>
        <v>505</v>
      </c>
      <c r="E19" s="182" t="str">
        <f>VLOOKUP(C19,'Completar SOFSE'!$A$6:$G$180,3,FALSE)</f>
        <v>C/U</v>
      </c>
      <c r="F19" s="185">
        <f>VLOOKUP(C19,'Completar SOFSE'!$A$6:$G$180,4,FALSE)</f>
        <v>1000008186</v>
      </c>
      <c r="G19" s="186" t="str">
        <f>VLOOKUP(C19,'Completar SOFSE'!$A$6:$G$180,5,FALSE)</f>
        <v>ZAP FRENO P/UN FRENO YCF54-00-00 ,PLANO:</v>
      </c>
      <c r="H19" s="179" t="str">
        <f>VLOOKUP(C19,'Completar SOFSE'!$A$6:$G$180,6,FALSE)</f>
        <v>CNR: YCF54-00-00</v>
      </c>
      <c r="I19" s="179" t="str">
        <f>VLOOKUP(C19,'Completar SOFSE'!$A$6:$G$180,7,FALSE)</f>
        <v>0.33.5.01.0100 A</v>
      </c>
      <c r="J19" s="43"/>
      <c r="K19" s="53"/>
      <c r="L19" s="53"/>
      <c r="M19" s="28">
        <f>J19*$D$19+K19*$D$19+L19*$D$19</f>
        <v>0</v>
      </c>
    </row>
    <row r="20" spans="2:13" ht="15" customHeight="1">
      <c r="B20" s="95" t="s">
        <v>20</v>
      </c>
      <c r="C20" s="177"/>
      <c r="D20" s="183"/>
      <c r="E20" s="183"/>
      <c r="F20" s="183"/>
      <c r="G20" s="187"/>
      <c r="H20" s="180"/>
      <c r="I20" s="180"/>
      <c r="J20" s="40"/>
      <c r="K20" s="53"/>
      <c r="L20" s="53"/>
      <c r="M20" s="28">
        <f t="shared" ref="M20:M23" si="1">J20*$D$19+K20*$D$19+L20*$D$19</f>
        <v>0</v>
      </c>
    </row>
    <row r="21" spans="2:13" ht="15" customHeight="1">
      <c r="B21" s="95" t="s">
        <v>21</v>
      </c>
      <c r="C21" s="177"/>
      <c r="D21" s="183"/>
      <c r="E21" s="183"/>
      <c r="F21" s="183"/>
      <c r="G21" s="187"/>
      <c r="H21" s="180"/>
      <c r="I21" s="180"/>
      <c r="J21" s="40"/>
      <c r="K21" s="53"/>
      <c r="L21" s="53"/>
      <c r="M21" s="28">
        <f t="shared" si="1"/>
        <v>0</v>
      </c>
    </row>
    <row r="22" spans="2:13" ht="15" customHeight="1">
      <c r="B22" s="95" t="s">
        <v>22</v>
      </c>
      <c r="C22" s="177"/>
      <c r="D22" s="183"/>
      <c r="E22" s="183"/>
      <c r="F22" s="183"/>
      <c r="G22" s="187"/>
      <c r="H22" s="180"/>
      <c r="I22" s="180"/>
      <c r="J22" s="40"/>
      <c r="K22" s="29"/>
      <c r="L22" s="53"/>
      <c r="M22" s="28">
        <f t="shared" si="1"/>
        <v>0</v>
      </c>
    </row>
    <row r="23" spans="2:13" ht="15" customHeight="1" thickBot="1">
      <c r="B23" s="96" t="s">
        <v>23</v>
      </c>
      <c r="C23" s="178"/>
      <c r="D23" s="184"/>
      <c r="E23" s="184"/>
      <c r="F23" s="184"/>
      <c r="G23" s="188"/>
      <c r="H23" s="181"/>
      <c r="I23" s="181"/>
      <c r="J23" s="41"/>
      <c r="K23" s="32"/>
      <c r="L23" s="42"/>
      <c r="M23" s="33">
        <f t="shared" si="1"/>
        <v>0</v>
      </c>
    </row>
    <row r="24" spans="2:13" ht="15" customHeight="1">
      <c r="B24" s="94" t="s">
        <v>19</v>
      </c>
      <c r="C24" s="176">
        <v>3</v>
      </c>
      <c r="D24" s="182">
        <f>VLOOKUP(C24,'Completar SOFSE'!$A$6:$G$180,2,FALSE)</f>
        <v>1740</v>
      </c>
      <c r="E24" s="182" t="str">
        <f>VLOOKUP(C24,'Completar SOFSE'!$A$6:$G$180,3,FALSE)</f>
        <v>C/U</v>
      </c>
      <c r="F24" s="185">
        <f>VLOOKUP(C24,'Completar SOFSE'!$A$6:$G$180,4,FALSE)</f>
        <v>1000011654</v>
      </c>
      <c r="G24" s="186" t="str">
        <f>VLOOKUP(C24,'Completar SOFSE'!$A$6:$G$180,5,FALSE)</f>
        <v>PAST FRENO P/UN FRENO P/CCRR PUZHEN CSR</v>
      </c>
      <c r="H24" s="179" t="str">
        <f>VLOOKUP(C24,'Completar SOFSE'!$A$6:$G$180,6,FALSE)</f>
        <v>-</v>
      </c>
      <c r="I24" s="179" t="str">
        <f>VLOOKUP(C24,'Completar SOFSE'!$A$6:$G$180,7,FALSE)</f>
        <v>2.90.1.01.7100.B</v>
      </c>
      <c r="J24" s="43"/>
      <c r="K24" s="53"/>
      <c r="L24" s="53"/>
      <c r="M24" s="28">
        <f>J24*$D$24+K24*$D$24+L24*$D$24</f>
        <v>0</v>
      </c>
    </row>
    <row r="25" spans="2:13" ht="15" customHeight="1">
      <c r="B25" s="95" t="s">
        <v>20</v>
      </c>
      <c r="C25" s="177"/>
      <c r="D25" s="183"/>
      <c r="E25" s="183"/>
      <c r="F25" s="183"/>
      <c r="G25" s="187"/>
      <c r="H25" s="180"/>
      <c r="I25" s="180"/>
      <c r="J25" s="40"/>
      <c r="K25" s="53"/>
      <c r="L25" s="53"/>
      <c r="M25" s="28">
        <f t="shared" ref="M25:M28" si="2">J25*$D$24+K25*$D$24+L25*$D$24</f>
        <v>0</v>
      </c>
    </row>
    <row r="26" spans="2:13" ht="15" customHeight="1">
      <c r="B26" s="95" t="s">
        <v>21</v>
      </c>
      <c r="C26" s="177"/>
      <c r="D26" s="183"/>
      <c r="E26" s="183"/>
      <c r="F26" s="183"/>
      <c r="G26" s="187"/>
      <c r="H26" s="180"/>
      <c r="I26" s="180"/>
      <c r="J26" s="40"/>
      <c r="K26" s="53"/>
      <c r="L26" s="53"/>
      <c r="M26" s="28">
        <f t="shared" si="2"/>
        <v>0</v>
      </c>
    </row>
    <row r="27" spans="2:13" ht="15" customHeight="1">
      <c r="B27" s="95" t="s">
        <v>22</v>
      </c>
      <c r="C27" s="177"/>
      <c r="D27" s="183"/>
      <c r="E27" s="183"/>
      <c r="F27" s="183"/>
      <c r="G27" s="187"/>
      <c r="H27" s="180"/>
      <c r="I27" s="180"/>
      <c r="J27" s="40"/>
      <c r="K27" s="29"/>
      <c r="L27" s="53"/>
      <c r="M27" s="28">
        <f t="shared" si="2"/>
        <v>0</v>
      </c>
    </row>
    <row r="28" spans="2:13" ht="15" customHeight="1" thickBot="1">
      <c r="B28" s="96" t="s">
        <v>23</v>
      </c>
      <c r="C28" s="178"/>
      <c r="D28" s="184"/>
      <c r="E28" s="184"/>
      <c r="F28" s="184"/>
      <c r="G28" s="188"/>
      <c r="H28" s="181"/>
      <c r="I28" s="181"/>
      <c r="J28" s="41"/>
      <c r="K28" s="32"/>
      <c r="L28" s="42"/>
      <c r="M28" s="33">
        <f t="shared" si="2"/>
        <v>0</v>
      </c>
    </row>
    <row r="29" spans="2:13" ht="15" customHeight="1">
      <c r="B29" s="94" t="s">
        <v>19</v>
      </c>
      <c r="C29" s="176">
        <v>4</v>
      </c>
      <c r="D29" s="182">
        <f>VLOOKUP(C29,'Completar SOFSE'!$A$6:$G$180,2,FALSE)</f>
        <v>8</v>
      </c>
      <c r="E29" s="182" t="str">
        <f>VLOOKUP(C29,'Completar SOFSE'!$A$6:$G$180,3,FALSE)</f>
        <v>C/U</v>
      </c>
      <c r="F29" s="185">
        <f>VLOOKUP(C29,'Completar SOFSE'!$A$6:$G$180,4,FALSE)</f>
        <v>1000014300</v>
      </c>
      <c r="G29" s="186" t="str">
        <f>VLOOKUP(C29,'Completar SOFSE'!$A$6:$G$180,5,FALSE)</f>
        <v>ZAP COMPOS P/ZAP FRENO COMPOS 1151 ,3.18</v>
      </c>
      <c r="H29" s="179" t="str">
        <f>VLOOKUP(C29,'Completar SOFSE'!$A$6:$G$180,6,FALSE)</f>
        <v>-</v>
      </c>
      <c r="I29" s="179" t="str">
        <f>VLOOKUP(C29,'Completar SOFSE'!$A$6:$G$180,7,FALSE)</f>
        <v>3.18.1.01.1140</v>
      </c>
      <c r="J29" s="43"/>
      <c r="K29" s="53"/>
      <c r="L29" s="53"/>
      <c r="M29" s="28">
        <f>J29*$D$29+K29*$D$29+L29*$D$29</f>
        <v>0</v>
      </c>
    </row>
    <row r="30" spans="2:13" ht="15" customHeight="1">
      <c r="B30" s="95" t="s">
        <v>20</v>
      </c>
      <c r="C30" s="177"/>
      <c r="D30" s="183"/>
      <c r="E30" s="183"/>
      <c r="F30" s="183"/>
      <c r="G30" s="187"/>
      <c r="H30" s="180"/>
      <c r="I30" s="180"/>
      <c r="J30" s="40"/>
      <c r="K30" s="53"/>
      <c r="L30" s="53"/>
      <c r="M30" s="28">
        <f>J30*$D$29+K30*$D$29+L30*$D$29</f>
        <v>0</v>
      </c>
    </row>
    <row r="31" spans="2:13" ht="15" customHeight="1">
      <c r="B31" s="95" t="s">
        <v>21</v>
      </c>
      <c r="C31" s="177"/>
      <c r="D31" s="183"/>
      <c r="E31" s="183"/>
      <c r="F31" s="183"/>
      <c r="G31" s="187"/>
      <c r="H31" s="180"/>
      <c r="I31" s="180"/>
      <c r="J31" s="40"/>
      <c r="K31" s="53"/>
      <c r="L31" s="53"/>
      <c r="M31" s="28">
        <f t="shared" ref="M31:M33" si="3">J31*$D$29+K31*$D$29+L31*$D$29</f>
        <v>0</v>
      </c>
    </row>
    <row r="32" spans="2:13" ht="15" customHeight="1">
      <c r="B32" s="95" t="s">
        <v>22</v>
      </c>
      <c r="C32" s="177"/>
      <c r="D32" s="183"/>
      <c r="E32" s="183"/>
      <c r="F32" s="183"/>
      <c r="G32" s="187"/>
      <c r="H32" s="180"/>
      <c r="I32" s="180"/>
      <c r="J32" s="40"/>
      <c r="K32" s="29"/>
      <c r="L32" s="53"/>
      <c r="M32" s="28">
        <f t="shared" si="3"/>
        <v>0</v>
      </c>
    </row>
    <row r="33" spans="2:13" ht="15" customHeight="1" thickBot="1">
      <c r="B33" s="96" t="s">
        <v>23</v>
      </c>
      <c r="C33" s="178"/>
      <c r="D33" s="184"/>
      <c r="E33" s="184"/>
      <c r="F33" s="184"/>
      <c r="G33" s="188"/>
      <c r="H33" s="181"/>
      <c r="I33" s="181"/>
      <c r="J33" s="41"/>
      <c r="K33" s="32"/>
      <c r="L33" s="42"/>
      <c r="M33" s="33">
        <f t="shared" si="3"/>
        <v>0</v>
      </c>
    </row>
    <row r="34" spans="2:13" ht="15" customHeight="1">
      <c r="B34" s="47" t="s">
        <v>19</v>
      </c>
      <c r="C34" s="176">
        <v>5</v>
      </c>
      <c r="D34" s="182">
        <f>VLOOKUP(C34,'Completar SOFSE'!$A$6:$G$180,2,FALSE)</f>
        <v>445</v>
      </c>
      <c r="E34" s="182" t="str">
        <f>VLOOKUP(C34,'Completar SOFSE'!$A$6:$G$180,3,FALSE)</f>
        <v>C/U</v>
      </c>
      <c r="F34" s="185">
        <f>VLOOKUP(C34,'Completar SOFSE'!$A$6:$G$180,4,FALSE)</f>
        <v>1000016729</v>
      </c>
      <c r="G34" s="186" t="str">
        <f>VLOOKUP(C34,'Completar SOFSE'!$A$6:$G$180,5,FALSE)</f>
        <v>ZAP P/FRENO DE COMPOSICION PLANO: 1016 ,</v>
      </c>
      <c r="H34" s="179" t="str">
        <f>VLOOKUP(C34,'Completar SOFSE'!$A$6:$G$180,6,FALSE)</f>
        <v>TOSHIBA: T1936B11125-9</v>
      </c>
      <c r="I34" s="179" t="str">
        <f>VLOOKUP(C34,'Completar SOFSE'!$A$6:$G$180,7,FALSE)</f>
        <v>4.12.1.01.0538 A</v>
      </c>
      <c r="J34" s="43"/>
      <c r="K34" s="53"/>
      <c r="L34" s="53"/>
      <c r="M34" s="28">
        <f>J34*$D$34+K34*$D$34+L34*$D$34</f>
        <v>0</v>
      </c>
    </row>
    <row r="35" spans="2:13">
      <c r="B35" s="48" t="s">
        <v>20</v>
      </c>
      <c r="C35" s="177"/>
      <c r="D35" s="183"/>
      <c r="E35" s="183"/>
      <c r="F35" s="183"/>
      <c r="G35" s="187"/>
      <c r="H35" s="180"/>
      <c r="I35" s="180"/>
      <c r="J35" s="40"/>
      <c r="K35" s="53"/>
      <c r="L35" s="53"/>
      <c r="M35" s="28">
        <f t="shared" ref="M35:M38" si="4">J35*$D$34+K35*$D$34+L35*$D$34</f>
        <v>0</v>
      </c>
    </row>
    <row r="36" spans="2:13">
      <c r="B36" s="48" t="s">
        <v>21</v>
      </c>
      <c r="C36" s="177"/>
      <c r="D36" s="183"/>
      <c r="E36" s="183"/>
      <c r="F36" s="183"/>
      <c r="G36" s="187"/>
      <c r="H36" s="180"/>
      <c r="I36" s="180"/>
      <c r="J36" s="40"/>
      <c r="K36" s="53"/>
      <c r="L36" s="53"/>
      <c r="M36" s="28">
        <f t="shared" si="4"/>
        <v>0</v>
      </c>
    </row>
    <row r="37" spans="2:13">
      <c r="B37" s="48" t="s">
        <v>22</v>
      </c>
      <c r="C37" s="177"/>
      <c r="D37" s="183"/>
      <c r="E37" s="183"/>
      <c r="F37" s="183"/>
      <c r="G37" s="187"/>
      <c r="H37" s="180"/>
      <c r="I37" s="180"/>
      <c r="J37" s="40"/>
      <c r="K37" s="29"/>
      <c r="L37" s="53"/>
      <c r="M37" s="28">
        <f t="shared" si="4"/>
        <v>0</v>
      </c>
    </row>
    <row r="38" spans="2:13" ht="13.5" thickBot="1">
      <c r="B38" s="48" t="s">
        <v>23</v>
      </c>
      <c r="C38" s="178"/>
      <c r="D38" s="184"/>
      <c r="E38" s="184"/>
      <c r="F38" s="184"/>
      <c r="G38" s="188"/>
      <c r="H38" s="181"/>
      <c r="I38" s="181"/>
      <c r="J38" s="41"/>
      <c r="K38" s="32"/>
      <c r="L38" s="42"/>
      <c r="M38" s="33">
        <f t="shared" si="4"/>
        <v>0</v>
      </c>
    </row>
    <row r="39" spans="2:13" ht="15" customHeight="1">
      <c r="B39" s="47" t="s">
        <v>19</v>
      </c>
      <c r="C39" s="176">
        <v>6</v>
      </c>
      <c r="D39" s="182">
        <f>VLOOKUP(C39,'Completar SOFSE'!$A$6:$G$180,2,FALSE)</f>
        <v>100</v>
      </c>
      <c r="E39" s="182" t="str">
        <f>VLOOKUP(C39,'Completar SOFSE'!$A$6:$G$180,3,FALSE)</f>
        <v>C/U</v>
      </c>
      <c r="F39" s="185">
        <f>VLOOKUP(C39,'Completar SOFSE'!$A$6:$G$180,4,FALSE)</f>
        <v>1000021647</v>
      </c>
      <c r="G39" s="186" t="str">
        <f>VLOOKUP(C39,'Completar SOFSE'!$A$6:$G$180,5,FALSE)</f>
        <v>ZAP COMPOS P/FRENO SIDEREA 1014 P/LOCOMO</v>
      </c>
      <c r="H39" s="179" t="str">
        <f>VLOOKUP(C39,'Completar SOFSE'!$A$6:$G$180,6,FALSE)</f>
        <v>-</v>
      </c>
      <c r="I39" s="179" t="str">
        <f>VLOOKUP(C39,'Completar SOFSE'!$A$6:$G$180,7,FALSE)</f>
        <v>0-08-5-8001 EM 2</v>
      </c>
      <c r="J39" s="43"/>
      <c r="K39" s="53"/>
      <c r="L39" s="53"/>
      <c r="M39" s="28">
        <f>J39*$D$39+K39*$D$39+L39*$D$39</f>
        <v>0</v>
      </c>
    </row>
    <row r="40" spans="2:13">
      <c r="B40" s="48" t="s">
        <v>20</v>
      </c>
      <c r="C40" s="177"/>
      <c r="D40" s="183"/>
      <c r="E40" s="183"/>
      <c r="F40" s="183"/>
      <c r="G40" s="187"/>
      <c r="H40" s="180"/>
      <c r="I40" s="180"/>
      <c r="J40" s="40"/>
      <c r="K40" s="53"/>
      <c r="L40" s="53"/>
      <c r="M40" s="28">
        <f t="shared" ref="M40:M43" si="5">J40*$D$39+K40*$D$39+L40*$D$39</f>
        <v>0</v>
      </c>
    </row>
    <row r="41" spans="2:13">
      <c r="B41" s="48" t="s">
        <v>21</v>
      </c>
      <c r="C41" s="177"/>
      <c r="D41" s="183"/>
      <c r="E41" s="183"/>
      <c r="F41" s="183"/>
      <c r="G41" s="187"/>
      <c r="H41" s="180"/>
      <c r="I41" s="180"/>
      <c r="J41" s="40"/>
      <c r="K41" s="53"/>
      <c r="L41" s="53"/>
      <c r="M41" s="28">
        <f t="shared" si="5"/>
        <v>0</v>
      </c>
    </row>
    <row r="42" spans="2:13">
      <c r="B42" s="48" t="s">
        <v>22</v>
      </c>
      <c r="C42" s="177"/>
      <c r="D42" s="183"/>
      <c r="E42" s="183"/>
      <c r="F42" s="183"/>
      <c r="G42" s="187"/>
      <c r="H42" s="180"/>
      <c r="I42" s="180"/>
      <c r="J42" s="40"/>
      <c r="K42" s="29"/>
      <c r="L42" s="53"/>
      <c r="M42" s="28">
        <f t="shared" si="5"/>
        <v>0</v>
      </c>
    </row>
    <row r="43" spans="2:13" ht="13.5" thickBot="1">
      <c r="B43" s="48" t="s">
        <v>23</v>
      </c>
      <c r="C43" s="178"/>
      <c r="D43" s="184"/>
      <c r="E43" s="184"/>
      <c r="F43" s="184"/>
      <c r="G43" s="188"/>
      <c r="H43" s="181"/>
      <c r="I43" s="181"/>
      <c r="J43" s="41"/>
      <c r="K43" s="32"/>
      <c r="L43" s="42"/>
      <c r="M43" s="33">
        <f t="shared" si="5"/>
        <v>0</v>
      </c>
    </row>
    <row r="44" spans="2:13" ht="15" customHeight="1">
      <c r="B44" s="47" t="s">
        <v>19</v>
      </c>
      <c r="C44" s="176">
        <v>7</v>
      </c>
      <c r="D44" s="182">
        <f>VLOOKUP(C44,'Completar SOFSE'!$A$6:$G$180,2,FALSE)</f>
        <v>68</v>
      </c>
      <c r="E44" s="182" t="str">
        <f>VLOOKUP(C44,'Completar SOFSE'!$A$6:$G$180,3,FALSE)</f>
        <v>C/U</v>
      </c>
      <c r="F44" s="185">
        <f>VLOOKUP(C44,'Completar SOFSE'!$A$6:$G$180,4,FALSE)</f>
        <v>1000022276</v>
      </c>
      <c r="G44" s="186" t="str">
        <f>VLOOKUP(C44,'Completar SOFSE'!$A$6:$G$180,5,FALSE)</f>
        <v>ZAP COMPOS P/RUEDA PLANO:NEFA 551 EMISIÓ</v>
      </c>
      <c r="H44" s="179" t="str">
        <f>VLOOKUP(C44,'Completar SOFSE'!$A$6:$G$180,6,FALSE)</f>
        <v>-</v>
      </c>
      <c r="I44" s="179" t="str">
        <f>VLOOKUP(C44,'Completar SOFSE'!$A$6:$G$180,7,FALSE)</f>
        <v>NEFA 551 EM 3</v>
      </c>
      <c r="J44" s="43"/>
      <c r="K44" s="53"/>
      <c r="L44" s="53"/>
      <c r="M44" s="28">
        <f>J44*$D$44+K44*$D$44+L44*$D$44</f>
        <v>0</v>
      </c>
    </row>
    <row r="45" spans="2:13">
      <c r="B45" s="48" t="s">
        <v>20</v>
      </c>
      <c r="C45" s="177"/>
      <c r="D45" s="183"/>
      <c r="E45" s="183"/>
      <c r="F45" s="183"/>
      <c r="G45" s="187"/>
      <c r="H45" s="180"/>
      <c r="I45" s="180"/>
      <c r="J45" s="40"/>
      <c r="K45" s="53"/>
      <c r="L45" s="53"/>
      <c r="M45" s="28">
        <f t="shared" ref="M45:M48" si="6">J45*$D$44+K45*$D$44+L45*$D$44</f>
        <v>0</v>
      </c>
    </row>
    <row r="46" spans="2:13">
      <c r="B46" s="48" t="s">
        <v>21</v>
      </c>
      <c r="C46" s="177"/>
      <c r="D46" s="183"/>
      <c r="E46" s="183"/>
      <c r="F46" s="183"/>
      <c r="G46" s="187"/>
      <c r="H46" s="180"/>
      <c r="I46" s="180"/>
      <c r="J46" s="40"/>
      <c r="K46" s="53"/>
      <c r="L46" s="53"/>
      <c r="M46" s="28">
        <f t="shared" si="6"/>
        <v>0</v>
      </c>
    </row>
    <row r="47" spans="2:13">
      <c r="B47" s="48" t="s">
        <v>22</v>
      </c>
      <c r="C47" s="177"/>
      <c r="D47" s="183"/>
      <c r="E47" s="183"/>
      <c r="F47" s="183"/>
      <c r="G47" s="187"/>
      <c r="H47" s="180"/>
      <c r="I47" s="180"/>
      <c r="J47" s="40"/>
      <c r="K47" s="29"/>
      <c r="L47" s="53"/>
      <c r="M47" s="28">
        <f t="shared" si="6"/>
        <v>0</v>
      </c>
    </row>
    <row r="48" spans="2:13" ht="13.5" thickBot="1">
      <c r="B48" s="48" t="s">
        <v>23</v>
      </c>
      <c r="C48" s="178"/>
      <c r="D48" s="184"/>
      <c r="E48" s="184"/>
      <c r="F48" s="184"/>
      <c r="G48" s="188"/>
      <c r="H48" s="181"/>
      <c r="I48" s="181"/>
      <c r="J48" s="41"/>
      <c r="K48" s="32"/>
      <c r="L48" s="42"/>
      <c r="M48" s="33">
        <f t="shared" si="6"/>
        <v>0</v>
      </c>
    </row>
    <row r="49" spans="2:13" ht="15" customHeight="1">
      <c r="B49" s="47" t="s">
        <v>19</v>
      </c>
      <c r="C49" s="176">
        <v>8</v>
      </c>
      <c r="D49" s="182">
        <f>VLOOKUP(C49,'Completar SOFSE'!$A$6:$G$180,2,FALSE)</f>
        <v>300</v>
      </c>
      <c r="E49" s="182" t="str">
        <f>VLOOKUP(C49,'Completar SOFSE'!$A$6:$G$180,3,FALSE)</f>
        <v>C/U</v>
      </c>
      <c r="F49" s="185">
        <f>VLOOKUP(C49,'Completar SOFSE'!$A$6:$G$180,4,FALSE)</f>
        <v>1000022277</v>
      </c>
      <c r="G49" s="186" t="str">
        <f>VLOOKUP(C49,'Completar SOFSE'!$A$6:$G$180,5,FALSE)</f>
        <v>ZAP COMPOS NEFA 1154 482 P/COCHE MOTOR M</v>
      </c>
      <c r="H49" s="179" t="str">
        <f>VLOOKUP(C49,'Completar SOFSE'!$A$6:$G$180,6,FALSE)</f>
        <v>-</v>
      </c>
      <c r="I49" s="179" t="str">
        <f>VLOOKUP(C49,'Completar SOFSE'!$A$6:$G$180,7,FALSE)</f>
        <v>NEFA 1154 EM 1</v>
      </c>
      <c r="J49" s="43"/>
      <c r="K49" s="53"/>
      <c r="L49" s="53"/>
      <c r="M49" s="28">
        <f>J49*$D$44+K49*$D$44+L49*$D$44</f>
        <v>0</v>
      </c>
    </row>
    <row r="50" spans="2:13">
      <c r="B50" s="48" t="s">
        <v>20</v>
      </c>
      <c r="C50" s="177"/>
      <c r="D50" s="183"/>
      <c r="E50" s="183"/>
      <c r="F50" s="183"/>
      <c r="G50" s="187"/>
      <c r="H50" s="180"/>
      <c r="I50" s="180"/>
      <c r="J50" s="40"/>
      <c r="K50" s="53"/>
      <c r="L50" s="53"/>
      <c r="M50" s="28">
        <f t="shared" ref="M50:M53" si="7">J50*$D$44+K50*$D$44+L50*$D$44</f>
        <v>0</v>
      </c>
    </row>
    <row r="51" spans="2:13">
      <c r="B51" s="48" t="s">
        <v>21</v>
      </c>
      <c r="C51" s="177"/>
      <c r="D51" s="183"/>
      <c r="E51" s="183"/>
      <c r="F51" s="183"/>
      <c r="G51" s="187"/>
      <c r="H51" s="180"/>
      <c r="I51" s="180"/>
      <c r="J51" s="40"/>
      <c r="K51" s="53"/>
      <c r="L51" s="53"/>
      <c r="M51" s="28">
        <f t="shared" si="7"/>
        <v>0</v>
      </c>
    </row>
    <row r="52" spans="2:13">
      <c r="B52" s="48" t="s">
        <v>22</v>
      </c>
      <c r="C52" s="177"/>
      <c r="D52" s="183"/>
      <c r="E52" s="183"/>
      <c r="F52" s="183"/>
      <c r="G52" s="187"/>
      <c r="H52" s="180"/>
      <c r="I52" s="180"/>
      <c r="J52" s="40"/>
      <c r="K52" s="29"/>
      <c r="L52" s="53"/>
      <c r="M52" s="28">
        <f t="shared" si="7"/>
        <v>0</v>
      </c>
    </row>
    <row r="53" spans="2:13" ht="13.5" thickBot="1">
      <c r="B53" s="48" t="s">
        <v>23</v>
      </c>
      <c r="C53" s="178"/>
      <c r="D53" s="184"/>
      <c r="E53" s="184"/>
      <c r="F53" s="184"/>
      <c r="G53" s="188"/>
      <c r="H53" s="181"/>
      <c r="I53" s="181"/>
      <c r="J53" s="41"/>
      <c r="K53" s="32"/>
      <c r="L53" s="42"/>
      <c r="M53" s="33">
        <f t="shared" si="7"/>
        <v>0</v>
      </c>
    </row>
    <row r="54" spans="2:13" ht="15" customHeight="1">
      <c r="B54" s="47" t="s">
        <v>19</v>
      </c>
      <c r="C54" s="176">
        <v>9</v>
      </c>
      <c r="D54" s="182">
        <f>VLOOKUP(C54,'Completar SOFSE'!$A$6:$G$180,2,FALSE)</f>
        <v>301</v>
      </c>
      <c r="E54" s="182" t="str">
        <f>VLOOKUP(C54,'Completar SOFSE'!$A$6:$G$180,3,FALSE)</f>
        <v>C/U</v>
      </c>
      <c r="F54" s="185">
        <f>VLOOKUP(C54,'Completar SOFSE'!$A$6:$G$180,4,FALSE)</f>
        <v>1000030792</v>
      </c>
      <c r="G54" s="186" t="str">
        <f>VLOOKUP(C54,'Completar SOFSE'!$A$6:$G$180,5,FALSE)</f>
        <v>PAST FRENO P/REMOLQ C/PANTO P/EMU TOSH P</v>
      </c>
      <c r="H54" s="179" t="str">
        <f>VLOOKUP(C54,'Completar SOFSE'!$A$6:$G$180,6,FALSE)</f>
        <v>-</v>
      </c>
      <c r="I54" s="179" t="str">
        <f>VLOOKUP(C54,'Completar SOFSE'!$A$6:$G$180,7,FALSE)</f>
        <v>4.12.1.01.0619</v>
      </c>
      <c r="J54" s="43"/>
      <c r="K54" s="53"/>
      <c r="L54" s="53"/>
      <c r="M54" s="28">
        <f>J54*$D$44+K54*$D$44+L54*$D$44</f>
        <v>0</v>
      </c>
    </row>
    <row r="55" spans="2:13">
      <c r="B55" s="48" t="s">
        <v>20</v>
      </c>
      <c r="C55" s="177"/>
      <c r="D55" s="183"/>
      <c r="E55" s="183"/>
      <c r="F55" s="183"/>
      <c r="G55" s="187"/>
      <c r="H55" s="180"/>
      <c r="I55" s="180"/>
      <c r="J55" s="40"/>
      <c r="K55" s="53"/>
      <c r="L55" s="53"/>
      <c r="M55" s="28">
        <f t="shared" ref="M55:M58" si="8">J55*$D$44+K55*$D$44+L55*$D$44</f>
        <v>0</v>
      </c>
    </row>
    <row r="56" spans="2:13">
      <c r="B56" s="48" t="s">
        <v>21</v>
      </c>
      <c r="C56" s="177"/>
      <c r="D56" s="183"/>
      <c r="E56" s="183"/>
      <c r="F56" s="183"/>
      <c r="G56" s="187"/>
      <c r="H56" s="180"/>
      <c r="I56" s="180"/>
      <c r="J56" s="40"/>
      <c r="K56" s="53"/>
      <c r="L56" s="53"/>
      <c r="M56" s="28">
        <f t="shared" si="8"/>
        <v>0</v>
      </c>
    </row>
    <row r="57" spans="2:13">
      <c r="B57" s="48" t="s">
        <v>22</v>
      </c>
      <c r="C57" s="177"/>
      <c r="D57" s="183"/>
      <c r="E57" s="183"/>
      <c r="F57" s="183"/>
      <c r="G57" s="187"/>
      <c r="H57" s="180"/>
      <c r="I57" s="180"/>
      <c r="J57" s="40"/>
      <c r="K57" s="29"/>
      <c r="L57" s="53"/>
      <c r="M57" s="28">
        <f t="shared" si="8"/>
        <v>0</v>
      </c>
    </row>
    <row r="58" spans="2:13" ht="13.5" thickBot="1">
      <c r="B58" s="72" t="s">
        <v>23</v>
      </c>
      <c r="C58" s="178"/>
      <c r="D58" s="184"/>
      <c r="E58" s="184"/>
      <c r="F58" s="184"/>
      <c r="G58" s="188"/>
      <c r="H58" s="181"/>
      <c r="I58" s="181"/>
      <c r="J58" s="41"/>
      <c r="K58" s="32"/>
      <c r="L58" s="42"/>
      <c r="M58" s="33">
        <f t="shared" si="8"/>
        <v>0</v>
      </c>
    </row>
    <row r="59" spans="2:13" ht="24" customHeight="1" thickBot="1">
      <c r="B59" s="193" t="s">
        <v>33</v>
      </c>
      <c r="C59" s="194"/>
      <c r="D59" s="194"/>
      <c r="E59" s="194"/>
      <c r="F59" s="194"/>
      <c r="G59" s="194"/>
      <c r="H59" s="90"/>
      <c r="I59" s="44"/>
      <c r="J59" s="195">
        <f>SUM(M14:M58)</f>
        <v>0</v>
      </c>
      <c r="K59" s="196"/>
      <c r="L59" s="196"/>
      <c r="M59" s="197"/>
    </row>
    <row r="60" spans="2:13" ht="24" customHeight="1" thickBot="1">
      <c r="B60" s="84"/>
      <c r="C60" s="85"/>
      <c r="D60" s="85"/>
      <c r="E60" s="85"/>
      <c r="F60" s="85"/>
      <c r="G60" s="85" t="s">
        <v>32</v>
      </c>
      <c r="H60" s="90"/>
      <c r="I60" s="44"/>
      <c r="J60" s="86"/>
      <c r="K60" s="86"/>
      <c r="L60" s="86"/>
      <c r="M60" s="87"/>
    </row>
    <row r="61" spans="2:13" ht="18.75" customHeight="1" thickBot="1">
      <c r="B61" s="131" t="s">
        <v>43</v>
      </c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3"/>
    </row>
    <row r="62" spans="2:13" ht="18.75" customHeight="1" thickBot="1">
      <c r="B62" s="131" t="s">
        <v>44</v>
      </c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3"/>
    </row>
    <row r="63" spans="2:13" ht="18.75" customHeight="1" thickBot="1">
      <c r="B63" s="131" t="s">
        <v>45</v>
      </c>
      <c r="C63" s="132"/>
      <c r="D63" s="132"/>
      <c r="E63" s="132"/>
      <c r="F63" s="132"/>
      <c r="G63" s="132"/>
      <c r="H63" s="132"/>
      <c r="I63" s="132"/>
      <c r="J63" s="132"/>
      <c r="K63" s="132"/>
      <c r="L63" s="132"/>
      <c r="M63" s="133"/>
    </row>
    <row r="64" spans="2:13" ht="18.75" customHeight="1" thickBot="1">
      <c r="B64" s="131" t="s">
        <v>46</v>
      </c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133"/>
    </row>
    <row r="65" spans="2:13">
      <c r="B65" s="68"/>
      <c r="C65" s="69"/>
      <c r="D65" s="69"/>
      <c r="E65" s="69"/>
      <c r="F65" s="69"/>
      <c r="G65" s="70"/>
      <c r="H65" s="70"/>
      <c r="I65" s="70"/>
      <c r="J65" s="70"/>
      <c r="K65" s="70"/>
      <c r="L65" s="70"/>
      <c r="M65" s="71"/>
    </row>
    <row r="66" spans="2:13">
      <c r="B66" s="16"/>
      <c r="C66" s="17"/>
      <c r="D66" s="17"/>
      <c r="E66" s="17"/>
      <c r="F66" s="17"/>
      <c r="G66" s="18"/>
      <c r="H66" s="18"/>
      <c r="I66" s="18"/>
      <c r="J66" s="18"/>
      <c r="K66" s="18"/>
      <c r="L66" s="18"/>
      <c r="M66" s="19"/>
    </row>
    <row r="67" spans="2:13">
      <c r="B67" s="16"/>
      <c r="C67" s="17"/>
      <c r="D67" s="17"/>
      <c r="E67" s="17"/>
      <c r="F67" s="17"/>
      <c r="G67" s="18"/>
      <c r="H67" s="18"/>
      <c r="I67" s="18"/>
      <c r="J67" s="18"/>
      <c r="K67" s="18"/>
      <c r="L67" s="18"/>
      <c r="M67" s="19"/>
    </row>
    <row r="68" spans="2:13">
      <c r="B68" s="16"/>
      <c r="C68" s="17"/>
      <c r="D68" s="17"/>
      <c r="E68" s="17"/>
      <c r="F68" s="17"/>
      <c r="G68" s="18"/>
      <c r="H68" s="18"/>
      <c r="I68" s="18"/>
      <c r="J68" s="18"/>
      <c r="K68" s="18"/>
      <c r="L68" s="18"/>
      <c r="M68" s="19"/>
    </row>
    <row r="69" spans="2:13" ht="13.5" thickBot="1">
      <c r="B69" s="20"/>
      <c r="C69" s="21"/>
      <c r="D69" s="21"/>
      <c r="E69" s="21"/>
      <c r="F69" s="21"/>
      <c r="G69" s="22"/>
      <c r="H69" s="22"/>
      <c r="I69" s="22"/>
      <c r="J69" s="22"/>
      <c r="K69" s="22"/>
      <c r="L69" s="22"/>
      <c r="M69" s="23"/>
    </row>
  </sheetData>
  <mergeCells count="82">
    <mergeCell ref="C19:C23"/>
    <mergeCell ref="D19:D23"/>
    <mergeCell ref="E19:E23"/>
    <mergeCell ref="F19:F23"/>
    <mergeCell ref="G19:G23"/>
    <mergeCell ref="C24:C28"/>
    <mergeCell ref="D24:D28"/>
    <mergeCell ref="J5:M5"/>
    <mergeCell ref="K11:M11"/>
    <mergeCell ref="K7:M7"/>
    <mergeCell ref="K8:M8"/>
    <mergeCell ref="K9:M9"/>
    <mergeCell ref="K10:M10"/>
    <mergeCell ref="K6:M6"/>
    <mergeCell ref="I12:I13"/>
    <mergeCell ref="F24:F28"/>
    <mergeCell ref="E24:E28"/>
    <mergeCell ref="C14:C18"/>
    <mergeCell ref="D14:D18"/>
    <mergeCell ref="E14:E18"/>
    <mergeCell ref="F14:F18"/>
    <mergeCell ref="C54:C58"/>
    <mergeCell ref="D54:D58"/>
    <mergeCell ref="E54:E58"/>
    <mergeCell ref="F54:F58"/>
    <mergeCell ref="G54:G58"/>
    <mergeCell ref="I54:I58"/>
    <mergeCell ref="F29:F33"/>
    <mergeCell ref="G29:G33"/>
    <mergeCell ref="C34:C38"/>
    <mergeCell ref="D34:D38"/>
    <mergeCell ref="E34:E38"/>
    <mergeCell ref="F34:F38"/>
    <mergeCell ref="G34:G38"/>
    <mergeCell ref="F44:F48"/>
    <mergeCell ref="G44:G48"/>
    <mergeCell ref="C39:C43"/>
    <mergeCell ref="D39:D43"/>
    <mergeCell ref="H29:H33"/>
    <mergeCell ref="H44:H48"/>
    <mergeCell ref="H49:H53"/>
    <mergeCell ref="H54:H58"/>
    <mergeCell ref="B3:M4"/>
    <mergeCell ref="B59:G59"/>
    <mergeCell ref="J59:M59"/>
    <mergeCell ref="J12:M12"/>
    <mergeCell ref="E29:E33"/>
    <mergeCell ref="D29:D33"/>
    <mergeCell ref="B12:B13"/>
    <mergeCell ref="C12:C13"/>
    <mergeCell ref="D12:D13"/>
    <mergeCell ref="E12:E13"/>
    <mergeCell ref="F12:F13"/>
    <mergeCell ref="C29:C33"/>
    <mergeCell ref="E39:E43"/>
    <mergeCell ref="F39:F43"/>
    <mergeCell ref="G39:G43"/>
    <mergeCell ref="I44:I48"/>
    <mergeCell ref="I34:I38"/>
    <mergeCell ref="I39:I43"/>
    <mergeCell ref="G12:G13"/>
    <mergeCell ref="H12:H13"/>
    <mergeCell ref="I29:I33"/>
    <mergeCell ref="H34:H38"/>
    <mergeCell ref="H39:H43"/>
    <mergeCell ref="G24:G28"/>
    <mergeCell ref="H24:H28"/>
    <mergeCell ref="I24:I28"/>
    <mergeCell ref="G14:G18"/>
    <mergeCell ref="H14:H18"/>
    <mergeCell ref="I14:I18"/>
    <mergeCell ref="H19:H23"/>
    <mergeCell ref="I19:I23"/>
    <mergeCell ref="C44:C48"/>
    <mergeCell ref="I49:I53"/>
    <mergeCell ref="C49:C53"/>
    <mergeCell ref="D49:D53"/>
    <mergeCell ref="E49:E53"/>
    <mergeCell ref="F49:F53"/>
    <mergeCell ref="G49:G53"/>
    <mergeCell ref="D44:D48"/>
    <mergeCell ref="E44:E48"/>
  </mergeCells>
  <conditionalFormatting sqref="L42">
    <cfRule type="cellIs" dxfId="24" priority="46" stopIfTrue="1" operator="equal">
      <formula>#REF!</formula>
    </cfRule>
  </conditionalFormatting>
  <conditionalFormatting sqref="L47">
    <cfRule type="cellIs" dxfId="23" priority="43" stopIfTrue="1" operator="equal">
      <formula>#REF!</formula>
    </cfRule>
  </conditionalFormatting>
  <conditionalFormatting sqref="L38">
    <cfRule type="cellIs" dxfId="22" priority="51" stopIfTrue="1" operator="equal">
      <formula>#REF!</formula>
    </cfRule>
  </conditionalFormatting>
  <conditionalFormatting sqref="L37">
    <cfRule type="cellIs" dxfId="21" priority="49" stopIfTrue="1" operator="equal">
      <formula>#REF!</formula>
    </cfRule>
  </conditionalFormatting>
  <conditionalFormatting sqref="K34:L36">
    <cfRule type="cellIs" dxfId="20" priority="50" stopIfTrue="1" operator="equal">
      <formula>#REF!</formula>
    </cfRule>
  </conditionalFormatting>
  <conditionalFormatting sqref="L43">
    <cfRule type="cellIs" dxfId="19" priority="48" stopIfTrue="1" operator="equal">
      <formula>#REF!</formula>
    </cfRule>
  </conditionalFormatting>
  <conditionalFormatting sqref="K39:L41">
    <cfRule type="cellIs" dxfId="18" priority="47" stopIfTrue="1" operator="equal">
      <formula>#REF!</formula>
    </cfRule>
  </conditionalFormatting>
  <conditionalFormatting sqref="L48">
    <cfRule type="cellIs" dxfId="17" priority="45" stopIfTrue="1" operator="equal">
      <formula>#REF!</formula>
    </cfRule>
  </conditionalFormatting>
  <conditionalFormatting sqref="K44:L46">
    <cfRule type="cellIs" dxfId="16" priority="44" stopIfTrue="1" operator="equal">
      <formula>#REF!</formula>
    </cfRule>
  </conditionalFormatting>
  <conditionalFormatting sqref="L52">
    <cfRule type="cellIs" dxfId="15" priority="40" stopIfTrue="1" operator="equal">
      <formula>#REF!</formula>
    </cfRule>
  </conditionalFormatting>
  <conditionalFormatting sqref="L53">
    <cfRule type="cellIs" dxfId="14" priority="42" stopIfTrue="1" operator="equal">
      <formula>#REF!</formula>
    </cfRule>
  </conditionalFormatting>
  <conditionalFormatting sqref="K49:L51">
    <cfRule type="cellIs" dxfId="13" priority="41" stopIfTrue="1" operator="equal">
      <formula>#REF!</formula>
    </cfRule>
  </conditionalFormatting>
  <conditionalFormatting sqref="L57">
    <cfRule type="cellIs" dxfId="12" priority="37" stopIfTrue="1" operator="equal">
      <formula>#REF!</formula>
    </cfRule>
  </conditionalFormatting>
  <conditionalFormatting sqref="L58">
    <cfRule type="cellIs" dxfId="11" priority="39" stopIfTrue="1" operator="equal">
      <formula>#REF!</formula>
    </cfRule>
  </conditionalFormatting>
  <conditionalFormatting sqref="K54:L56">
    <cfRule type="cellIs" dxfId="10" priority="38" stopIfTrue="1" operator="equal">
      <formula>#REF!</formula>
    </cfRule>
  </conditionalFormatting>
  <conditionalFormatting sqref="L14:L18">
    <cfRule type="cellIs" dxfId="9" priority="13" stopIfTrue="1" operator="equal">
      <formula>#REF!</formula>
    </cfRule>
  </conditionalFormatting>
  <conditionalFormatting sqref="L27">
    <cfRule type="cellIs" dxfId="8" priority="7" stopIfTrue="1" operator="equal">
      <formula>#REF!</formula>
    </cfRule>
  </conditionalFormatting>
  <conditionalFormatting sqref="L32">
    <cfRule type="cellIs" dxfId="7" priority="4" stopIfTrue="1" operator="equal">
      <formula>#REF!</formula>
    </cfRule>
  </conditionalFormatting>
  <conditionalFormatting sqref="L23">
    <cfRule type="cellIs" dxfId="6" priority="12" stopIfTrue="1" operator="equal">
      <formula>#REF!</formula>
    </cfRule>
  </conditionalFormatting>
  <conditionalFormatting sqref="L22">
    <cfRule type="cellIs" dxfId="5" priority="10" stopIfTrue="1" operator="equal">
      <formula>#REF!</formula>
    </cfRule>
  </conditionalFormatting>
  <conditionalFormatting sqref="K19:L21">
    <cfRule type="cellIs" dxfId="4" priority="11" stopIfTrue="1" operator="equal">
      <formula>#REF!</formula>
    </cfRule>
  </conditionalFormatting>
  <conditionalFormatting sqref="L28">
    <cfRule type="cellIs" dxfId="3" priority="9" stopIfTrue="1" operator="equal">
      <formula>#REF!</formula>
    </cfRule>
  </conditionalFormatting>
  <conditionalFormatting sqref="K24:L26">
    <cfRule type="cellIs" dxfId="2" priority="8" stopIfTrue="1" operator="equal">
      <formula>#REF!</formula>
    </cfRule>
  </conditionalFormatting>
  <conditionalFormatting sqref="L33">
    <cfRule type="cellIs" dxfId="1" priority="6" stopIfTrue="1" operator="equal">
      <formula>#REF!</formula>
    </cfRule>
  </conditionalFormatting>
  <conditionalFormatting sqref="K29:L31">
    <cfRule type="cellIs" dxfId="0" priority="5" stopIfTrue="1" operator="equal">
      <formula>#REF!</formula>
    </cfRule>
  </conditionalFormatting>
  <dataValidations count="2">
    <dataValidation allowBlank="1" showInputMessage="1" showErrorMessage="1" promptTitle="Completar por el Oferente" prompt=" " sqref="K48:L48 K37 K38:L38 K42 K43:L43 K47 K53:L53 K52 K57 K58:L58 K32 K33:L33 K17 K18:L18 K22 K23:L23 K27 K28:L28 J14:J58"/>
    <dataValidation operator="equal" allowBlank="1" showInputMessage="1" showErrorMessage="1" promptTitle="Completar por el Oferente" prompt=" " sqref="K6:M9"/>
  </dataValidations>
  <printOptions horizontalCentered="1" verticalCentered="1"/>
  <pageMargins left="0" right="0" top="0" bottom="0" header="0" footer="0"/>
  <pageSetup paperSize="9" scale="7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SOFSE'!#REF!</xm:f>
          </x14:formula1>
          <xm:sqref>K10:M10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0"/>
  <sheetViews>
    <sheetView zoomScaleNormal="100" workbookViewId="0">
      <selection activeCell="F20" sqref="F20"/>
    </sheetView>
  </sheetViews>
  <sheetFormatPr baseColWidth="10" defaultRowHeight="12.75"/>
  <cols>
    <col min="1" max="1" width="18" style="24" bestFit="1" customWidth="1"/>
    <col min="2" max="2" width="9.140625" style="24" bestFit="1" customWidth="1"/>
    <col min="3" max="3" width="11.42578125" style="24"/>
    <col min="4" max="4" width="20.140625" style="24" customWidth="1"/>
    <col min="5" max="5" width="47.7109375" style="24" customWidth="1"/>
    <col min="6" max="6" width="19.42578125" style="24" customWidth="1"/>
    <col min="7" max="7" width="27" style="24" customWidth="1"/>
    <col min="8" max="13" width="11.42578125" style="24" customWidth="1"/>
    <col min="14" max="16384" width="11.42578125" style="24"/>
  </cols>
  <sheetData>
    <row r="1" spans="1:11">
      <c r="G1" s="25"/>
      <c r="H1" s="25"/>
      <c r="I1" s="25"/>
      <c r="J1" s="25"/>
      <c r="K1" s="25"/>
    </row>
    <row r="2" spans="1:11" ht="15.75">
      <c r="A2" s="67" t="s">
        <v>25</v>
      </c>
      <c r="B2" s="34"/>
    </row>
    <row r="4" spans="1:11">
      <c r="A4" s="219" t="s">
        <v>9</v>
      </c>
      <c r="B4" s="219" t="s">
        <v>5</v>
      </c>
      <c r="C4" s="219" t="s">
        <v>2</v>
      </c>
      <c r="D4" s="219" t="s">
        <v>30</v>
      </c>
      <c r="E4" s="219" t="s">
        <v>12</v>
      </c>
      <c r="F4" s="219" t="s">
        <v>27</v>
      </c>
      <c r="G4" s="219" t="s">
        <v>37</v>
      </c>
    </row>
    <row r="5" spans="1:11">
      <c r="A5" s="219"/>
      <c r="B5" s="219"/>
      <c r="C5" s="219"/>
      <c r="D5" s="219"/>
      <c r="E5" s="219"/>
      <c r="F5" s="219"/>
      <c r="G5" s="219"/>
    </row>
    <row r="6" spans="1:11">
      <c r="A6" s="66">
        <v>1</v>
      </c>
      <c r="B6" s="110">
        <v>339</v>
      </c>
      <c r="C6" s="3" t="s">
        <v>40</v>
      </c>
      <c r="D6" s="105">
        <v>1000005504</v>
      </c>
      <c r="E6" s="106" t="s">
        <v>53</v>
      </c>
      <c r="F6" s="107" t="s">
        <v>62</v>
      </c>
      <c r="G6" s="108" t="s">
        <v>70</v>
      </c>
    </row>
    <row r="7" spans="1:11">
      <c r="A7" s="66">
        <f>+A6+1</f>
        <v>2</v>
      </c>
      <c r="B7" s="110">
        <v>505</v>
      </c>
      <c r="C7" s="3" t="s">
        <v>40</v>
      </c>
      <c r="D7" s="105">
        <v>1000008186</v>
      </c>
      <c r="E7" s="106" t="s">
        <v>54</v>
      </c>
      <c r="F7" s="107" t="s">
        <v>63</v>
      </c>
      <c r="G7" s="108" t="s">
        <v>71</v>
      </c>
    </row>
    <row r="8" spans="1:11">
      <c r="A8" s="66">
        <f t="shared" ref="A8:A71" si="0">+A7+1</f>
        <v>3</v>
      </c>
      <c r="B8" s="110">
        <v>1740</v>
      </c>
      <c r="C8" s="3" t="s">
        <v>40</v>
      </c>
      <c r="D8" s="105">
        <v>1000011654</v>
      </c>
      <c r="E8" s="106" t="s">
        <v>55</v>
      </c>
      <c r="F8" s="107" t="s">
        <v>64</v>
      </c>
      <c r="G8" s="108" t="s">
        <v>69</v>
      </c>
    </row>
    <row r="9" spans="1:11" ht="17.25" customHeight="1">
      <c r="A9" s="66">
        <f t="shared" si="0"/>
        <v>4</v>
      </c>
      <c r="B9" s="110">
        <v>8</v>
      </c>
      <c r="C9" s="3" t="s">
        <v>40</v>
      </c>
      <c r="D9" s="105">
        <v>1000014300</v>
      </c>
      <c r="E9" s="106" t="s">
        <v>56</v>
      </c>
      <c r="F9" s="107" t="s">
        <v>64</v>
      </c>
      <c r="G9" s="108" t="s">
        <v>66</v>
      </c>
    </row>
    <row r="10" spans="1:11">
      <c r="A10" s="66">
        <f t="shared" si="0"/>
        <v>5</v>
      </c>
      <c r="B10" s="110">
        <v>445</v>
      </c>
      <c r="C10" s="3" t="s">
        <v>40</v>
      </c>
      <c r="D10" s="105">
        <v>1000016729</v>
      </c>
      <c r="E10" s="106" t="s">
        <v>57</v>
      </c>
      <c r="F10" s="107" t="s">
        <v>65</v>
      </c>
      <c r="G10" s="108" t="s">
        <v>72</v>
      </c>
    </row>
    <row r="11" spans="1:11">
      <c r="A11" s="66">
        <f t="shared" si="0"/>
        <v>6</v>
      </c>
      <c r="B11" s="110">
        <v>100</v>
      </c>
      <c r="C11" s="3" t="s">
        <v>40</v>
      </c>
      <c r="D11" s="105">
        <v>1000021647</v>
      </c>
      <c r="E11" s="106" t="s">
        <v>58</v>
      </c>
      <c r="F11" s="107" t="s">
        <v>64</v>
      </c>
      <c r="G11" s="108" t="s">
        <v>74</v>
      </c>
    </row>
    <row r="12" spans="1:11">
      <c r="A12" s="66">
        <f t="shared" si="0"/>
        <v>7</v>
      </c>
      <c r="B12" s="110">
        <v>68</v>
      </c>
      <c r="C12" s="3" t="s">
        <v>40</v>
      </c>
      <c r="D12" s="105">
        <v>1000022276</v>
      </c>
      <c r="E12" s="106" t="s">
        <v>59</v>
      </c>
      <c r="F12" s="107" t="s">
        <v>64</v>
      </c>
      <c r="G12" s="108" t="s">
        <v>67</v>
      </c>
    </row>
    <row r="13" spans="1:11">
      <c r="A13" s="66">
        <f t="shared" si="0"/>
        <v>8</v>
      </c>
      <c r="B13" s="110">
        <v>300</v>
      </c>
      <c r="C13" s="3" t="s">
        <v>40</v>
      </c>
      <c r="D13" s="105">
        <v>1000022277</v>
      </c>
      <c r="E13" s="106" t="s">
        <v>60</v>
      </c>
      <c r="F13" s="107" t="s">
        <v>64</v>
      </c>
      <c r="G13" s="108" t="s">
        <v>73</v>
      </c>
    </row>
    <row r="14" spans="1:11">
      <c r="A14" s="66">
        <f t="shared" si="0"/>
        <v>9</v>
      </c>
      <c r="B14" s="110">
        <v>301</v>
      </c>
      <c r="C14" s="3" t="s">
        <v>40</v>
      </c>
      <c r="D14" s="105">
        <v>1000030792</v>
      </c>
      <c r="E14" s="106" t="s">
        <v>61</v>
      </c>
      <c r="F14" s="107" t="s">
        <v>64</v>
      </c>
      <c r="G14" s="108" t="s">
        <v>68</v>
      </c>
    </row>
    <row r="15" spans="1:11">
      <c r="A15" s="66">
        <f t="shared" si="0"/>
        <v>10</v>
      </c>
      <c r="B15" s="110"/>
      <c r="C15" s="3" t="s">
        <v>40</v>
      </c>
      <c r="D15" s="105"/>
      <c r="E15" s="106"/>
      <c r="F15" s="107"/>
      <c r="G15" s="108"/>
    </row>
    <row r="16" spans="1:11">
      <c r="A16" s="73">
        <f t="shared" si="0"/>
        <v>11</v>
      </c>
      <c r="B16" s="110"/>
      <c r="C16" s="3" t="s">
        <v>40</v>
      </c>
      <c r="D16" s="105"/>
      <c r="E16" s="106"/>
      <c r="F16" s="107"/>
      <c r="G16" s="108"/>
    </row>
    <row r="17" spans="1:7">
      <c r="A17" s="66">
        <f t="shared" si="0"/>
        <v>12</v>
      </c>
      <c r="B17" s="110"/>
      <c r="C17" s="3" t="s">
        <v>40</v>
      </c>
      <c r="D17" s="105"/>
      <c r="E17" s="106"/>
      <c r="F17" s="107"/>
      <c r="G17" s="108"/>
    </row>
    <row r="18" spans="1:7">
      <c r="A18" s="66">
        <f t="shared" si="0"/>
        <v>13</v>
      </c>
      <c r="B18" s="110"/>
      <c r="C18" s="3" t="s">
        <v>40</v>
      </c>
      <c r="D18" s="105"/>
      <c r="E18" s="106"/>
      <c r="F18" s="107"/>
      <c r="G18" s="108"/>
    </row>
    <row r="19" spans="1:7">
      <c r="A19" s="66">
        <f t="shared" si="0"/>
        <v>14</v>
      </c>
      <c r="B19" s="110"/>
      <c r="C19" s="3" t="s">
        <v>40</v>
      </c>
      <c r="D19" s="105"/>
      <c r="E19" s="106"/>
      <c r="F19" s="107"/>
      <c r="G19" s="108"/>
    </row>
    <row r="20" spans="1:7">
      <c r="A20" s="66">
        <f t="shared" si="0"/>
        <v>15</v>
      </c>
      <c r="B20" s="110"/>
      <c r="C20" s="3" t="s">
        <v>40</v>
      </c>
      <c r="D20" s="105"/>
      <c r="E20" s="106"/>
      <c r="F20" s="107"/>
      <c r="G20" s="108"/>
    </row>
    <row r="21" spans="1:7">
      <c r="A21" s="66">
        <f t="shared" si="0"/>
        <v>16</v>
      </c>
      <c r="B21" s="110"/>
      <c r="C21" s="3" t="s">
        <v>40</v>
      </c>
      <c r="D21" s="105"/>
      <c r="E21" s="106"/>
      <c r="F21" s="107"/>
      <c r="G21" s="108"/>
    </row>
    <row r="22" spans="1:7">
      <c r="A22" s="66">
        <f t="shared" si="0"/>
        <v>17</v>
      </c>
      <c r="B22" s="110"/>
      <c r="C22" s="3" t="s">
        <v>40</v>
      </c>
      <c r="D22" s="105"/>
      <c r="E22" s="106"/>
      <c r="F22" s="107"/>
      <c r="G22" s="108"/>
    </row>
    <row r="23" spans="1:7">
      <c r="A23" s="66">
        <f t="shared" si="0"/>
        <v>18</v>
      </c>
      <c r="B23" s="110"/>
      <c r="C23" s="3" t="s">
        <v>40</v>
      </c>
      <c r="D23" s="105"/>
      <c r="E23" s="106"/>
      <c r="F23" s="107"/>
      <c r="G23" s="108"/>
    </row>
    <row r="24" spans="1:7">
      <c r="A24" s="66">
        <f t="shared" si="0"/>
        <v>19</v>
      </c>
      <c r="B24" s="110"/>
      <c r="C24" s="3" t="s">
        <v>40</v>
      </c>
      <c r="D24" s="105"/>
      <c r="E24" s="106"/>
      <c r="F24" s="107"/>
      <c r="G24" s="108"/>
    </row>
    <row r="25" spans="1:7">
      <c r="A25" s="66">
        <f t="shared" si="0"/>
        <v>20</v>
      </c>
      <c r="B25" s="110"/>
      <c r="C25" s="3" t="s">
        <v>40</v>
      </c>
      <c r="D25" s="105"/>
      <c r="E25" s="106"/>
      <c r="F25" s="107"/>
      <c r="G25" s="108"/>
    </row>
    <row r="26" spans="1:7">
      <c r="A26" s="66">
        <f t="shared" si="0"/>
        <v>21</v>
      </c>
      <c r="B26" s="110"/>
      <c r="C26" s="3" t="s">
        <v>40</v>
      </c>
      <c r="D26" s="105"/>
      <c r="E26" s="106"/>
      <c r="F26" s="107"/>
      <c r="G26" s="108"/>
    </row>
    <row r="27" spans="1:7">
      <c r="A27" s="66">
        <f t="shared" si="0"/>
        <v>22</v>
      </c>
      <c r="B27" s="110"/>
      <c r="C27" s="3" t="s">
        <v>40</v>
      </c>
      <c r="D27" s="105"/>
      <c r="E27" s="106"/>
      <c r="F27" s="107"/>
      <c r="G27" s="108"/>
    </row>
    <row r="28" spans="1:7">
      <c r="A28" s="66">
        <f t="shared" si="0"/>
        <v>23</v>
      </c>
      <c r="B28" s="110"/>
      <c r="C28" s="3" t="s">
        <v>40</v>
      </c>
      <c r="D28" s="105"/>
      <c r="E28" s="106"/>
      <c r="F28" s="107"/>
      <c r="G28" s="108"/>
    </row>
    <row r="29" spans="1:7">
      <c r="A29" s="66">
        <f t="shared" si="0"/>
        <v>24</v>
      </c>
      <c r="B29" s="110"/>
      <c r="C29" s="3" t="s">
        <v>40</v>
      </c>
      <c r="D29" s="105"/>
      <c r="E29" s="106"/>
      <c r="F29" s="107"/>
      <c r="G29" s="108"/>
    </row>
    <row r="30" spans="1:7">
      <c r="A30" s="66">
        <f t="shared" si="0"/>
        <v>25</v>
      </c>
      <c r="B30" s="110"/>
      <c r="C30" s="3" t="s">
        <v>40</v>
      </c>
      <c r="D30" s="105"/>
      <c r="E30" s="106"/>
      <c r="F30" s="107"/>
      <c r="G30" s="108"/>
    </row>
    <row r="31" spans="1:7">
      <c r="A31" s="66">
        <f t="shared" si="0"/>
        <v>26</v>
      </c>
      <c r="B31" s="110"/>
      <c r="C31" s="3" t="s">
        <v>40</v>
      </c>
      <c r="D31" s="105"/>
      <c r="E31" s="106"/>
      <c r="F31" s="107"/>
      <c r="G31" s="108"/>
    </row>
    <row r="32" spans="1:7">
      <c r="A32" s="66">
        <f t="shared" si="0"/>
        <v>27</v>
      </c>
      <c r="B32" s="110"/>
      <c r="C32" s="3" t="s">
        <v>40</v>
      </c>
      <c r="D32" s="105"/>
      <c r="E32" s="106"/>
      <c r="F32" s="107"/>
      <c r="G32" s="108"/>
    </row>
    <row r="33" spans="1:7">
      <c r="A33" s="66">
        <f t="shared" si="0"/>
        <v>28</v>
      </c>
      <c r="B33" s="110"/>
      <c r="C33" s="3" t="s">
        <v>40</v>
      </c>
      <c r="D33" s="105"/>
      <c r="E33" s="106"/>
      <c r="F33" s="107"/>
      <c r="G33" s="108"/>
    </row>
    <row r="34" spans="1:7">
      <c r="A34" s="66">
        <f t="shared" si="0"/>
        <v>29</v>
      </c>
      <c r="B34" s="110"/>
      <c r="C34" s="3" t="s">
        <v>40</v>
      </c>
      <c r="D34" s="105"/>
      <c r="E34" s="106"/>
      <c r="F34" s="107"/>
      <c r="G34" s="108"/>
    </row>
    <row r="35" spans="1:7">
      <c r="A35" s="66">
        <f t="shared" si="0"/>
        <v>30</v>
      </c>
      <c r="B35" s="110"/>
      <c r="C35" s="3" t="s">
        <v>40</v>
      </c>
      <c r="D35" s="105"/>
      <c r="E35" s="106"/>
      <c r="F35" s="107"/>
      <c r="G35" s="108"/>
    </row>
    <row r="36" spans="1:7">
      <c r="A36" s="66">
        <f t="shared" si="0"/>
        <v>31</v>
      </c>
      <c r="B36" s="110"/>
      <c r="C36" s="3" t="s">
        <v>40</v>
      </c>
      <c r="D36" s="105"/>
      <c r="E36" s="106"/>
      <c r="F36" s="107"/>
      <c r="G36" s="108"/>
    </row>
    <row r="37" spans="1:7">
      <c r="A37" s="66">
        <f t="shared" si="0"/>
        <v>32</v>
      </c>
      <c r="B37" s="110"/>
      <c r="C37" s="3" t="s">
        <v>40</v>
      </c>
      <c r="D37" s="105"/>
      <c r="E37" s="106"/>
      <c r="F37" s="107"/>
      <c r="G37" s="108"/>
    </row>
    <row r="38" spans="1:7">
      <c r="A38" s="66">
        <f t="shared" si="0"/>
        <v>33</v>
      </c>
      <c r="B38" s="110"/>
      <c r="C38" s="3" t="s">
        <v>40</v>
      </c>
      <c r="D38" s="105"/>
      <c r="E38" s="106"/>
      <c r="F38" s="107"/>
      <c r="G38" s="108"/>
    </row>
    <row r="39" spans="1:7" ht="18" customHeight="1">
      <c r="A39" s="66">
        <f t="shared" si="0"/>
        <v>34</v>
      </c>
      <c r="B39" s="110"/>
      <c r="C39" s="3" t="s">
        <v>40</v>
      </c>
      <c r="D39" s="105"/>
      <c r="E39" s="106"/>
      <c r="F39" s="107"/>
      <c r="G39" s="108"/>
    </row>
    <row r="40" spans="1:7">
      <c r="A40" s="66">
        <f t="shared" si="0"/>
        <v>35</v>
      </c>
      <c r="B40" s="110"/>
      <c r="C40" s="3" t="s">
        <v>40</v>
      </c>
      <c r="D40" s="105"/>
      <c r="E40" s="106"/>
      <c r="F40" s="107"/>
      <c r="G40" s="108"/>
    </row>
    <row r="41" spans="1:7">
      <c r="A41" s="66">
        <f t="shared" si="0"/>
        <v>36</v>
      </c>
      <c r="B41" s="110"/>
      <c r="C41" s="3" t="s">
        <v>40</v>
      </c>
      <c r="D41" s="105"/>
      <c r="E41" s="106"/>
      <c r="F41" s="107"/>
      <c r="G41" s="108"/>
    </row>
    <row r="42" spans="1:7">
      <c r="A42" s="66">
        <f t="shared" si="0"/>
        <v>37</v>
      </c>
      <c r="B42" s="110"/>
      <c r="C42" s="3" t="s">
        <v>40</v>
      </c>
      <c r="D42" s="105"/>
      <c r="E42" s="106"/>
      <c r="F42" s="107"/>
      <c r="G42" s="108"/>
    </row>
    <row r="43" spans="1:7">
      <c r="A43" s="66">
        <f t="shared" si="0"/>
        <v>38</v>
      </c>
      <c r="B43" s="110"/>
      <c r="C43" s="3" t="s">
        <v>40</v>
      </c>
      <c r="D43" s="105"/>
      <c r="E43" s="106"/>
      <c r="F43" s="107"/>
      <c r="G43" s="108"/>
    </row>
    <row r="44" spans="1:7">
      <c r="A44" s="66">
        <f t="shared" si="0"/>
        <v>39</v>
      </c>
      <c r="B44" s="110"/>
      <c r="C44" s="3" t="s">
        <v>40</v>
      </c>
      <c r="D44" s="105"/>
      <c r="E44" s="106"/>
      <c r="F44" s="107"/>
      <c r="G44" s="108"/>
    </row>
    <row r="45" spans="1:7">
      <c r="A45" s="66">
        <f t="shared" si="0"/>
        <v>40</v>
      </c>
      <c r="B45" s="110"/>
      <c r="C45" s="3" t="s">
        <v>40</v>
      </c>
      <c r="D45" s="105"/>
      <c r="E45" s="106"/>
      <c r="F45" s="107"/>
      <c r="G45" s="108"/>
    </row>
    <row r="46" spans="1:7" ht="15" customHeight="1">
      <c r="A46" s="66">
        <f t="shared" si="0"/>
        <v>41</v>
      </c>
      <c r="B46" s="110"/>
      <c r="C46" s="3" t="s">
        <v>40</v>
      </c>
      <c r="D46" s="105"/>
      <c r="E46" s="106"/>
      <c r="F46" s="107"/>
      <c r="G46" s="108"/>
    </row>
    <row r="47" spans="1:7">
      <c r="A47" s="66">
        <f t="shared" si="0"/>
        <v>42</v>
      </c>
      <c r="B47" s="110"/>
      <c r="C47" s="3" t="s">
        <v>40</v>
      </c>
      <c r="D47" s="105"/>
      <c r="E47" s="106"/>
      <c r="F47" s="107"/>
      <c r="G47" s="108"/>
    </row>
    <row r="48" spans="1:7">
      <c r="A48" s="66">
        <f t="shared" si="0"/>
        <v>43</v>
      </c>
      <c r="B48" s="110"/>
      <c r="C48" s="3" t="s">
        <v>40</v>
      </c>
      <c r="D48" s="105"/>
      <c r="E48" s="106"/>
      <c r="F48" s="107"/>
      <c r="G48" s="108"/>
    </row>
    <row r="49" spans="1:7">
      <c r="A49" s="66">
        <f t="shared" si="0"/>
        <v>44</v>
      </c>
      <c r="B49" s="110"/>
      <c r="C49" s="3" t="s">
        <v>40</v>
      </c>
      <c r="D49" s="105"/>
      <c r="E49" s="106"/>
      <c r="F49" s="107"/>
      <c r="G49" s="108"/>
    </row>
    <row r="50" spans="1:7">
      <c r="A50" s="66">
        <f t="shared" si="0"/>
        <v>45</v>
      </c>
      <c r="B50" s="110"/>
      <c r="C50" s="3" t="s">
        <v>40</v>
      </c>
      <c r="D50" s="105"/>
      <c r="E50" s="106"/>
      <c r="F50" s="107"/>
      <c r="G50" s="108"/>
    </row>
    <row r="51" spans="1:7">
      <c r="A51" s="66">
        <f t="shared" si="0"/>
        <v>46</v>
      </c>
      <c r="B51" s="110"/>
      <c r="C51" s="3" t="s">
        <v>40</v>
      </c>
      <c r="D51" s="105"/>
      <c r="E51" s="106"/>
      <c r="F51" s="107"/>
      <c r="G51" s="108"/>
    </row>
    <row r="52" spans="1:7">
      <c r="A52" s="66">
        <f t="shared" si="0"/>
        <v>47</v>
      </c>
      <c r="B52" s="110"/>
      <c r="C52" s="3" t="s">
        <v>40</v>
      </c>
      <c r="D52" s="105"/>
      <c r="E52" s="106"/>
      <c r="F52" s="107"/>
      <c r="G52" s="108"/>
    </row>
    <row r="53" spans="1:7">
      <c r="A53" s="66">
        <f t="shared" si="0"/>
        <v>48</v>
      </c>
      <c r="B53" s="110"/>
      <c r="C53" s="3" t="s">
        <v>40</v>
      </c>
      <c r="D53" s="105"/>
      <c r="E53" s="106"/>
      <c r="F53" s="107"/>
      <c r="G53" s="108"/>
    </row>
    <row r="54" spans="1:7" ht="22.5" customHeight="1">
      <c r="A54" s="66">
        <f t="shared" si="0"/>
        <v>49</v>
      </c>
      <c r="B54" s="110"/>
      <c r="C54" s="3" t="s">
        <v>40</v>
      </c>
      <c r="D54" s="105"/>
      <c r="E54" s="106"/>
      <c r="F54" s="107"/>
      <c r="G54" s="108"/>
    </row>
    <row r="55" spans="1:7">
      <c r="A55" s="66">
        <f t="shared" si="0"/>
        <v>50</v>
      </c>
      <c r="B55" s="110"/>
      <c r="C55" s="3" t="s">
        <v>40</v>
      </c>
      <c r="D55" s="105"/>
      <c r="E55" s="106"/>
      <c r="F55" s="107"/>
      <c r="G55" s="108"/>
    </row>
    <row r="56" spans="1:7">
      <c r="A56" s="66">
        <f t="shared" si="0"/>
        <v>51</v>
      </c>
      <c r="B56" s="110"/>
      <c r="C56" s="3" t="s">
        <v>40</v>
      </c>
      <c r="D56" s="105"/>
      <c r="E56" s="106"/>
      <c r="F56" s="107"/>
      <c r="G56" s="108"/>
    </row>
    <row r="57" spans="1:7">
      <c r="A57" s="66">
        <f t="shared" si="0"/>
        <v>52</v>
      </c>
      <c r="B57" s="110"/>
      <c r="C57" s="3" t="s">
        <v>40</v>
      </c>
      <c r="D57" s="105"/>
      <c r="E57" s="106"/>
      <c r="F57" s="107"/>
      <c r="G57" s="108"/>
    </row>
    <row r="58" spans="1:7">
      <c r="A58" s="66">
        <f t="shared" si="0"/>
        <v>53</v>
      </c>
      <c r="B58" s="110"/>
      <c r="C58" s="3" t="s">
        <v>40</v>
      </c>
      <c r="D58" s="105"/>
      <c r="E58" s="106"/>
      <c r="F58" s="107"/>
      <c r="G58" s="108"/>
    </row>
    <row r="59" spans="1:7">
      <c r="A59" s="66">
        <f t="shared" si="0"/>
        <v>54</v>
      </c>
      <c r="B59" s="110"/>
      <c r="C59" s="3" t="s">
        <v>40</v>
      </c>
      <c r="D59" s="105"/>
      <c r="E59" s="106"/>
      <c r="F59" s="107"/>
      <c r="G59" s="108"/>
    </row>
    <row r="60" spans="1:7">
      <c r="A60" s="66">
        <f t="shared" si="0"/>
        <v>55</v>
      </c>
      <c r="B60" s="110"/>
      <c r="C60" s="3" t="s">
        <v>40</v>
      </c>
      <c r="D60" s="105"/>
      <c r="E60" s="106"/>
      <c r="F60" s="107"/>
      <c r="G60" s="108"/>
    </row>
    <row r="61" spans="1:7">
      <c r="A61" s="66">
        <f t="shared" si="0"/>
        <v>56</v>
      </c>
      <c r="B61" s="110"/>
      <c r="C61" s="3" t="s">
        <v>40</v>
      </c>
      <c r="D61" s="105"/>
      <c r="E61" s="106"/>
      <c r="F61" s="107"/>
      <c r="G61" s="108"/>
    </row>
    <row r="62" spans="1:7">
      <c r="A62" s="66">
        <f t="shared" si="0"/>
        <v>57</v>
      </c>
      <c r="B62" s="110"/>
      <c r="C62" s="3" t="s">
        <v>40</v>
      </c>
      <c r="D62" s="105"/>
      <c r="E62" s="106"/>
      <c r="F62" s="107"/>
      <c r="G62" s="108"/>
    </row>
    <row r="63" spans="1:7">
      <c r="A63" s="66">
        <f t="shared" si="0"/>
        <v>58</v>
      </c>
      <c r="B63" s="110"/>
      <c r="C63" s="3" t="s">
        <v>40</v>
      </c>
      <c r="D63" s="105"/>
      <c r="E63" s="106"/>
      <c r="F63" s="107"/>
      <c r="G63" s="108"/>
    </row>
    <row r="64" spans="1:7">
      <c r="A64" s="66">
        <f t="shared" si="0"/>
        <v>59</v>
      </c>
      <c r="B64" s="110"/>
      <c r="C64" s="3" t="s">
        <v>40</v>
      </c>
      <c r="D64" s="105"/>
      <c r="E64" s="106"/>
      <c r="F64" s="107"/>
      <c r="G64" s="108"/>
    </row>
    <row r="65" spans="1:7">
      <c r="A65" s="66">
        <f t="shared" si="0"/>
        <v>60</v>
      </c>
      <c r="B65" s="110"/>
      <c r="C65" s="3" t="s">
        <v>40</v>
      </c>
      <c r="D65" s="105"/>
      <c r="E65" s="106"/>
      <c r="F65" s="107"/>
      <c r="G65" s="108"/>
    </row>
    <row r="66" spans="1:7">
      <c r="A66" s="66">
        <f t="shared" si="0"/>
        <v>61</v>
      </c>
      <c r="B66" s="110"/>
      <c r="C66" s="3" t="s">
        <v>40</v>
      </c>
      <c r="D66" s="105"/>
      <c r="E66" s="106"/>
      <c r="F66" s="107"/>
      <c r="G66" s="109"/>
    </row>
    <row r="67" spans="1:7">
      <c r="A67" s="66">
        <f t="shared" si="0"/>
        <v>62</v>
      </c>
      <c r="B67" s="110"/>
      <c r="C67" s="3" t="s">
        <v>40</v>
      </c>
      <c r="D67" s="105"/>
      <c r="E67" s="106"/>
      <c r="F67" s="107"/>
      <c r="G67" s="108"/>
    </row>
    <row r="68" spans="1:7">
      <c r="A68" s="66">
        <f t="shared" si="0"/>
        <v>63</v>
      </c>
      <c r="B68" s="110"/>
      <c r="C68" s="3" t="s">
        <v>40</v>
      </c>
      <c r="D68" s="105"/>
      <c r="E68" s="106"/>
      <c r="F68" s="107"/>
      <c r="G68" s="108"/>
    </row>
    <row r="69" spans="1:7">
      <c r="A69" s="66">
        <f t="shared" si="0"/>
        <v>64</v>
      </c>
      <c r="B69" s="110"/>
      <c r="C69" s="3" t="s">
        <v>40</v>
      </c>
      <c r="D69" s="105"/>
      <c r="E69" s="106"/>
      <c r="F69" s="107"/>
      <c r="G69" s="108"/>
    </row>
    <row r="70" spans="1:7">
      <c r="A70" s="66">
        <f t="shared" si="0"/>
        <v>65</v>
      </c>
      <c r="B70" s="110"/>
      <c r="C70" s="3" t="s">
        <v>40</v>
      </c>
      <c r="D70" s="105"/>
      <c r="E70" s="106"/>
      <c r="F70" s="107"/>
      <c r="G70" s="108"/>
    </row>
    <row r="71" spans="1:7">
      <c r="A71" s="66">
        <f t="shared" si="0"/>
        <v>66</v>
      </c>
      <c r="B71" s="110"/>
      <c r="C71" s="3" t="s">
        <v>40</v>
      </c>
      <c r="D71" s="105"/>
      <c r="E71" s="106"/>
      <c r="F71" s="107"/>
      <c r="G71" s="108"/>
    </row>
    <row r="72" spans="1:7">
      <c r="A72" s="66">
        <f t="shared" ref="A72:A135" si="1">+A71+1</f>
        <v>67</v>
      </c>
      <c r="B72" s="110"/>
      <c r="C72" s="3" t="s">
        <v>40</v>
      </c>
      <c r="D72" s="105"/>
      <c r="E72" s="106"/>
      <c r="F72" s="107"/>
      <c r="G72" s="108"/>
    </row>
    <row r="73" spans="1:7">
      <c r="A73" s="66">
        <f t="shared" si="1"/>
        <v>68</v>
      </c>
      <c r="B73" s="110"/>
      <c r="C73" s="3" t="s">
        <v>40</v>
      </c>
      <c r="D73" s="105"/>
      <c r="E73" s="106"/>
      <c r="F73" s="107"/>
      <c r="G73" s="108"/>
    </row>
    <row r="74" spans="1:7">
      <c r="A74" s="66">
        <f t="shared" si="1"/>
        <v>69</v>
      </c>
      <c r="B74" s="110"/>
      <c r="C74" s="3" t="s">
        <v>40</v>
      </c>
      <c r="D74" s="105"/>
      <c r="E74" s="106"/>
      <c r="F74" s="107"/>
      <c r="G74" s="108"/>
    </row>
    <row r="75" spans="1:7">
      <c r="A75" s="66">
        <f t="shared" si="1"/>
        <v>70</v>
      </c>
      <c r="B75" s="110"/>
      <c r="C75" s="3" t="s">
        <v>40</v>
      </c>
      <c r="D75" s="105"/>
      <c r="E75" s="106"/>
      <c r="F75" s="107"/>
      <c r="G75" s="108"/>
    </row>
    <row r="76" spans="1:7">
      <c r="A76" s="66">
        <f t="shared" si="1"/>
        <v>71</v>
      </c>
      <c r="B76" s="110"/>
      <c r="C76" s="3" t="s">
        <v>40</v>
      </c>
      <c r="D76" s="105"/>
      <c r="E76" s="106"/>
      <c r="F76" s="107"/>
      <c r="G76" s="108"/>
    </row>
    <row r="77" spans="1:7">
      <c r="A77" s="66">
        <f t="shared" si="1"/>
        <v>72</v>
      </c>
      <c r="B77" s="110"/>
      <c r="C77" s="3" t="s">
        <v>40</v>
      </c>
      <c r="D77" s="105"/>
      <c r="E77" s="106"/>
      <c r="F77" s="107"/>
      <c r="G77" s="108"/>
    </row>
    <row r="78" spans="1:7">
      <c r="A78" s="66">
        <f t="shared" si="1"/>
        <v>73</v>
      </c>
      <c r="B78" s="110"/>
      <c r="C78" s="3" t="s">
        <v>40</v>
      </c>
      <c r="D78" s="105"/>
      <c r="E78" s="106"/>
      <c r="F78" s="107"/>
      <c r="G78" s="108"/>
    </row>
    <row r="79" spans="1:7">
      <c r="A79" s="66">
        <f t="shared" si="1"/>
        <v>74</v>
      </c>
      <c r="B79" s="110"/>
      <c r="C79" s="3" t="s">
        <v>40</v>
      </c>
      <c r="D79" s="105"/>
      <c r="E79" s="106"/>
      <c r="F79" s="107"/>
      <c r="G79" s="108"/>
    </row>
    <row r="80" spans="1:7">
      <c r="A80" s="66">
        <f t="shared" si="1"/>
        <v>75</v>
      </c>
      <c r="B80" s="110"/>
      <c r="C80" s="3" t="s">
        <v>40</v>
      </c>
      <c r="D80" s="105"/>
      <c r="E80" s="106"/>
      <c r="F80" s="107"/>
      <c r="G80" s="108"/>
    </row>
    <row r="81" spans="1:7">
      <c r="A81" s="66">
        <f t="shared" si="1"/>
        <v>76</v>
      </c>
      <c r="B81" s="110"/>
      <c r="C81" s="3" t="s">
        <v>40</v>
      </c>
      <c r="D81" s="105"/>
      <c r="E81" s="106"/>
      <c r="F81" s="107"/>
      <c r="G81" s="108"/>
    </row>
    <row r="82" spans="1:7">
      <c r="A82" s="66">
        <f t="shared" si="1"/>
        <v>77</v>
      </c>
      <c r="B82" s="110"/>
      <c r="C82" s="3" t="s">
        <v>40</v>
      </c>
      <c r="D82" s="105"/>
      <c r="E82" s="106"/>
      <c r="F82" s="107"/>
      <c r="G82" s="108"/>
    </row>
    <row r="83" spans="1:7">
      <c r="A83" s="66">
        <f t="shared" si="1"/>
        <v>78</v>
      </c>
      <c r="B83" s="110"/>
      <c r="C83" s="3" t="s">
        <v>40</v>
      </c>
      <c r="D83" s="105"/>
      <c r="E83" s="106"/>
      <c r="F83" s="107"/>
      <c r="G83" s="108"/>
    </row>
    <row r="84" spans="1:7">
      <c r="A84" s="66">
        <f t="shared" si="1"/>
        <v>79</v>
      </c>
      <c r="B84" s="110"/>
      <c r="C84" s="3" t="s">
        <v>40</v>
      </c>
      <c r="D84" s="105"/>
      <c r="E84" s="106"/>
      <c r="F84" s="107"/>
      <c r="G84" s="108"/>
    </row>
    <row r="85" spans="1:7">
      <c r="A85" s="66">
        <f t="shared" si="1"/>
        <v>80</v>
      </c>
      <c r="B85" s="110"/>
      <c r="C85" s="3" t="s">
        <v>40</v>
      </c>
      <c r="D85" s="105"/>
      <c r="E85" s="106"/>
      <c r="F85" s="107"/>
      <c r="G85" s="108"/>
    </row>
    <row r="86" spans="1:7">
      <c r="A86" s="66">
        <f t="shared" si="1"/>
        <v>81</v>
      </c>
      <c r="B86" s="110"/>
      <c r="C86" s="3" t="s">
        <v>40</v>
      </c>
      <c r="D86" s="105"/>
      <c r="E86" s="106"/>
      <c r="F86" s="107"/>
      <c r="G86" s="108"/>
    </row>
    <row r="87" spans="1:7">
      <c r="A87" s="66">
        <f t="shared" si="1"/>
        <v>82</v>
      </c>
      <c r="B87" s="110"/>
      <c r="C87" s="3" t="s">
        <v>40</v>
      </c>
      <c r="D87" s="105"/>
      <c r="E87" s="106"/>
      <c r="F87" s="107"/>
      <c r="G87" s="108"/>
    </row>
    <row r="88" spans="1:7">
      <c r="A88" s="66">
        <f t="shared" si="1"/>
        <v>83</v>
      </c>
      <c r="B88" s="110"/>
      <c r="C88" s="3" t="s">
        <v>40</v>
      </c>
      <c r="D88" s="105"/>
      <c r="E88" s="106"/>
      <c r="F88" s="107"/>
      <c r="G88" s="108"/>
    </row>
    <row r="89" spans="1:7">
      <c r="A89" s="66">
        <f t="shared" si="1"/>
        <v>84</v>
      </c>
      <c r="B89" s="110"/>
      <c r="C89" s="3" t="s">
        <v>40</v>
      </c>
      <c r="D89" s="105"/>
      <c r="E89" s="106"/>
      <c r="F89" s="107"/>
      <c r="G89" s="108"/>
    </row>
    <row r="90" spans="1:7">
      <c r="A90" s="66">
        <f t="shared" si="1"/>
        <v>85</v>
      </c>
      <c r="B90" s="110"/>
      <c r="C90" s="3" t="s">
        <v>40</v>
      </c>
      <c r="D90" s="105"/>
      <c r="E90" s="106"/>
      <c r="F90" s="107"/>
      <c r="G90" s="108"/>
    </row>
    <row r="91" spans="1:7">
      <c r="A91" s="66">
        <f t="shared" si="1"/>
        <v>86</v>
      </c>
      <c r="B91" s="110"/>
      <c r="C91" s="3" t="s">
        <v>40</v>
      </c>
      <c r="D91" s="105"/>
      <c r="E91" s="106"/>
      <c r="F91" s="107"/>
      <c r="G91" s="108"/>
    </row>
    <row r="92" spans="1:7">
      <c r="A92" s="66">
        <f t="shared" si="1"/>
        <v>87</v>
      </c>
      <c r="B92" s="110"/>
      <c r="C92" s="3" t="s">
        <v>40</v>
      </c>
      <c r="D92" s="105"/>
      <c r="E92" s="106"/>
      <c r="F92" s="107"/>
      <c r="G92" s="108"/>
    </row>
    <row r="93" spans="1:7">
      <c r="A93" s="66">
        <f t="shared" si="1"/>
        <v>88</v>
      </c>
      <c r="B93" s="110"/>
      <c r="C93" s="3" t="s">
        <v>40</v>
      </c>
      <c r="D93" s="105"/>
      <c r="E93" s="106"/>
      <c r="F93" s="107"/>
      <c r="G93" s="108"/>
    </row>
    <row r="94" spans="1:7" ht="16.5" customHeight="1">
      <c r="A94" s="66">
        <f t="shared" si="1"/>
        <v>89</v>
      </c>
      <c r="B94" s="110"/>
      <c r="C94" s="3" t="s">
        <v>40</v>
      </c>
      <c r="D94" s="105"/>
      <c r="E94" s="106"/>
      <c r="F94" s="107"/>
      <c r="G94" s="108"/>
    </row>
    <row r="95" spans="1:7">
      <c r="A95" s="66">
        <f t="shared" si="1"/>
        <v>90</v>
      </c>
      <c r="B95" s="110"/>
      <c r="C95" s="3" t="s">
        <v>40</v>
      </c>
      <c r="D95" s="105"/>
      <c r="E95" s="106"/>
      <c r="F95" s="107"/>
      <c r="G95" s="108"/>
    </row>
    <row r="96" spans="1:7">
      <c r="A96" s="66">
        <f t="shared" si="1"/>
        <v>91</v>
      </c>
      <c r="B96" s="110"/>
      <c r="C96" s="3" t="s">
        <v>40</v>
      </c>
      <c r="D96" s="105"/>
      <c r="E96" s="106"/>
      <c r="F96" s="107"/>
      <c r="G96" s="108"/>
    </row>
    <row r="97" spans="1:7">
      <c r="A97" s="66">
        <f t="shared" si="1"/>
        <v>92</v>
      </c>
      <c r="B97" s="110"/>
      <c r="C97" s="3" t="s">
        <v>40</v>
      </c>
      <c r="D97" s="105"/>
      <c r="E97" s="106"/>
      <c r="F97" s="107"/>
      <c r="G97" s="108"/>
    </row>
    <row r="98" spans="1:7">
      <c r="A98" s="66">
        <f t="shared" si="1"/>
        <v>93</v>
      </c>
      <c r="B98" s="110"/>
      <c r="C98" s="3" t="s">
        <v>40</v>
      </c>
      <c r="D98" s="105"/>
      <c r="E98" s="106"/>
      <c r="F98" s="107"/>
      <c r="G98" s="108"/>
    </row>
    <row r="99" spans="1:7">
      <c r="A99" s="66">
        <f t="shared" si="1"/>
        <v>94</v>
      </c>
      <c r="B99" s="110"/>
      <c r="C99" s="3" t="s">
        <v>40</v>
      </c>
      <c r="D99" s="105"/>
      <c r="E99" s="106"/>
      <c r="F99" s="107"/>
      <c r="G99" s="108"/>
    </row>
    <row r="100" spans="1:7">
      <c r="A100" s="66">
        <f t="shared" si="1"/>
        <v>95</v>
      </c>
      <c r="B100" s="110"/>
      <c r="C100" s="3" t="s">
        <v>40</v>
      </c>
      <c r="D100" s="105"/>
      <c r="E100" s="106"/>
      <c r="F100" s="107"/>
      <c r="G100" s="108"/>
    </row>
    <row r="101" spans="1:7">
      <c r="A101" s="66">
        <f t="shared" si="1"/>
        <v>96</v>
      </c>
      <c r="B101" s="110"/>
      <c r="C101" s="3" t="s">
        <v>40</v>
      </c>
      <c r="D101" s="105"/>
      <c r="E101" s="106"/>
      <c r="F101" s="107"/>
      <c r="G101" s="108"/>
    </row>
    <row r="102" spans="1:7">
      <c r="A102" s="66">
        <f t="shared" si="1"/>
        <v>97</v>
      </c>
      <c r="B102" s="110"/>
      <c r="C102" s="3" t="s">
        <v>40</v>
      </c>
      <c r="D102" s="105"/>
      <c r="E102" s="106"/>
      <c r="F102" s="107"/>
      <c r="G102" s="108"/>
    </row>
    <row r="103" spans="1:7">
      <c r="A103" s="66">
        <f t="shared" si="1"/>
        <v>98</v>
      </c>
      <c r="B103" s="110"/>
      <c r="C103" s="3" t="s">
        <v>40</v>
      </c>
      <c r="D103" s="105"/>
      <c r="E103" s="106"/>
      <c r="F103" s="107"/>
      <c r="G103" s="108"/>
    </row>
    <row r="104" spans="1:7">
      <c r="A104" s="66">
        <f t="shared" si="1"/>
        <v>99</v>
      </c>
      <c r="B104" s="110"/>
      <c r="C104" s="3" t="s">
        <v>40</v>
      </c>
      <c r="D104" s="105"/>
      <c r="E104" s="106"/>
      <c r="F104" s="107"/>
      <c r="G104" s="108"/>
    </row>
    <row r="105" spans="1:7">
      <c r="A105" s="66">
        <f t="shared" si="1"/>
        <v>100</v>
      </c>
      <c r="B105" s="110"/>
      <c r="C105" s="3" t="s">
        <v>40</v>
      </c>
      <c r="D105" s="105"/>
      <c r="E105" s="106"/>
      <c r="F105" s="107"/>
      <c r="G105" s="108"/>
    </row>
    <row r="106" spans="1:7">
      <c r="A106" s="66">
        <f t="shared" si="1"/>
        <v>101</v>
      </c>
      <c r="B106" s="110"/>
      <c r="C106" s="3" t="s">
        <v>40</v>
      </c>
      <c r="D106" s="105"/>
      <c r="E106" s="106"/>
      <c r="F106" s="107"/>
      <c r="G106" s="108"/>
    </row>
    <row r="107" spans="1:7">
      <c r="A107" s="66">
        <f t="shared" si="1"/>
        <v>102</v>
      </c>
      <c r="B107" s="110"/>
      <c r="C107" s="3" t="s">
        <v>40</v>
      </c>
      <c r="D107" s="105"/>
      <c r="E107" s="106"/>
      <c r="F107" s="107"/>
      <c r="G107" s="108"/>
    </row>
    <row r="108" spans="1:7">
      <c r="A108" s="66">
        <f t="shared" si="1"/>
        <v>103</v>
      </c>
      <c r="B108" s="110"/>
      <c r="C108" s="3" t="s">
        <v>40</v>
      </c>
      <c r="D108" s="105"/>
      <c r="E108" s="106"/>
      <c r="F108" s="107"/>
      <c r="G108" s="108"/>
    </row>
    <row r="109" spans="1:7">
      <c r="A109" s="66">
        <f t="shared" si="1"/>
        <v>104</v>
      </c>
      <c r="B109" s="110"/>
      <c r="C109" s="3" t="s">
        <v>40</v>
      </c>
      <c r="D109" s="105"/>
      <c r="E109" s="106"/>
      <c r="F109" s="107"/>
      <c r="G109" s="108"/>
    </row>
    <row r="110" spans="1:7">
      <c r="A110" s="66">
        <f t="shared" si="1"/>
        <v>105</v>
      </c>
      <c r="B110" s="110"/>
      <c r="C110" s="3" t="s">
        <v>40</v>
      </c>
      <c r="D110" s="105"/>
      <c r="E110" s="106"/>
      <c r="F110" s="107"/>
      <c r="G110" s="108"/>
    </row>
    <row r="111" spans="1:7">
      <c r="A111" s="66">
        <f t="shared" si="1"/>
        <v>106</v>
      </c>
      <c r="B111" s="110"/>
      <c r="C111" s="3" t="s">
        <v>40</v>
      </c>
      <c r="D111" s="105"/>
      <c r="E111" s="106"/>
      <c r="F111" s="107"/>
      <c r="G111" s="108"/>
    </row>
    <row r="112" spans="1:7">
      <c r="A112" s="66">
        <f t="shared" si="1"/>
        <v>107</v>
      </c>
      <c r="B112" s="110"/>
      <c r="C112" s="3" t="s">
        <v>40</v>
      </c>
      <c r="D112" s="105"/>
      <c r="E112" s="106"/>
      <c r="F112" s="107"/>
      <c r="G112" s="108"/>
    </row>
    <row r="113" spans="1:7">
      <c r="A113" s="66">
        <f t="shared" si="1"/>
        <v>108</v>
      </c>
      <c r="B113" s="110"/>
      <c r="C113" s="3" t="s">
        <v>40</v>
      </c>
      <c r="D113" s="105"/>
      <c r="E113" s="106"/>
      <c r="F113" s="107"/>
      <c r="G113" s="108"/>
    </row>
    <row r="114" spans="1:7">
      <c r="A114" s="66">
        <f t="shared" si="1"/>
        <v>109</v>
      </c>
      <c r="B114" s="110"/>
      <c r="C114" s="3" t="s">
        <v>40</v>
      </c>
      <c r="D114" s="105"/>
      <c r="E114" s="106"/>
      <c r="F114" s="107"/>
      <c r="G114" s="108"/>
    </row>
    <row r="115" spans="1:7">
      <c r="A115" s="66">
        <f t="shared" si="1"/>
        <v>110</v>
      </c>
      <c r="B115" s="110"/>
      <c r="C115" s="3" t="s">
        <v>40</v>
      </c>
      <c r="D115" s="105"/>
      <c r="E115" s="106"/>
      <c r="F115" s="107"/>
      <c r="G115" s="108"/>
    </row>
    <row r="116" spans="1:7">
      <c r="A116" s="66">
        <f t="shared" si="1"/>
        <v>111</v>
      </c>
      <c r="B116" s="110"/>
      <c r="C116" s="3" t="s">
        <v>40</v>
      </c>
      <c r="D116" s="105"/>
      <c r="E116" s="106"/>
      <c r="F116" s="107"/>
      <c r="G116" s="108"/>
    </row>
    <row r="117" spans="1:7">
      <c r="A117" s="66">
        <f t="shared" si="1"/>
        <v>112</v>
      </c>
      <c r="B117" s="110"/>
      <c r="C117" s="3" t="s">
        <v>40</v>
      </c>
      <c r="D117" s="105"/>
      <c r="E117" s="106"/>
      <c r="F117" s="107"/>
      <c r="G117" s="108"/>
    </row>
    <row r="118" spans="1:7">
      <c r="A118" s="66">
        <f t="shared" si="1"/>
        <v>113</v>
      </c>
      <c r="B118" s="110"/>
      <c r="C118" s="3" t="s">
        <v>40</v>
      </c>
      <c r="D118" s="105"/>
      <c r="E118" s="106"/>
      <c r="F118" s="107"/>
      <c r="G118" s="108"/>
    </row>
    <row r="119" spans="1:7">
      <c r="A119" s="66">
        <f t="shared" si="1"/>
        <v>114</v>
      </c>
      <c r="B119" s="110"/>
      <c r="C119" s="3" t="s">
        <v>40</v>
      </c>
      <c r="D119" s="105"/>
      <c r="E119" s="106"/>
      <c r="F119" s="107"/>
      <c r="G119" s="108"/>
    </row>
    <row r="120" spans="1:7">
      <c r="A120" s="66">
        <f t="shared" si="1"/>
        <v>115</v>
      </c>
      <c r="B120" s="110"/>
      <c r="C120" s="3" t="s">
        <v>40</v>
      </c>
      <c r="D120" s="105"/>
      <c r="E120" s="106"/>
      <c r="F120" s="107"/>
      <c r="G120" s="108"/>
    </row>
    <row r="121" spans="1:7">
      <c r="A121" s="66">
        <f t="shared" si="1"/>
        <v>116</v>
      </c>
      <c r="B121" s="110"/>
      <c r="C121" s="3" t="s">
        <v>40</v>
      </c>
      <c r="D121" s="105"/>
      <c r="E121" s="106"/>
      <c r="F121" s="107"/>
      <c r="G121" s="108"/>
    </row>
    <row r="122" spans="1:7">
      <c r="A122" s="66">
        <f t="shared" si="1"/>
        <v>117</v>
      </c>
      <c r="B122" s="110"/>
      <c r="C122" s="3" t="s">
        <v>40</v>
      </c>
      <c r="D122" s="105"/>
      <c r="E122" s="106"/>
      <c r="F122" s="107"/>
      <c r="G122" s="108"/>
    </row>
    <row r="123" spans="1:7">
      <c r="A123" s="66">
        <f t="shared" si="1"/>
        <v>118</v>
      </c>
      <c r="B123" s="110"/>
      <c r="C123" s="3" t="s">
        <v>40</v>
      </c>
      <c r="D123" s="105"/>
      <c r="E123" s="106"/>
      <c r="F123" s="107"/>
      <c r="G123" s="108"/>
    </row>
    <row r="124" spans="1:7">
      <c r="A124" s="66">
        <f t="shared" si="1"/>
        <v>119</v>
      </c>
      <c r="B124" s="110"/>
      <c r="C124" s="3" t="s">
        <v>40</v>
      </c>
      <c r="D124" s="105"/>
      <c r="E124" s="106"/>
      <c r="F124" s="107"/>
      <c r="G124" s="108"/>
    </row>
    <row r="125" spans="1:7">
      <c r="A125" s="66">
        <f t="shared" si="1"/>
        <v>120</v>
      </c>
      <c r="B125" s="110"/>
      <c r="C125" s="3" t="s">
        <v>40</v>
      </c>
      <c r="D125" s="105"/>
      <c r="E125" s="106"/>
      <c r="F125" s="107"/>
      <c r="G125" s="108"/>
    </row>
    <row r="126" spans="1:7">
      <c r="A126" s="66">
        <f t="shared" si="1"/>
        <v>121</v>
      </c>
      <c r="B126" s="110"/>
      <c r="C126" s="3" t="s">
        <v>40</v>
      </c>
      <c r="D126" s="105"/>
      <c r="E126" s="106"/>
      <c r="F126" s="107"/>
      <c r="G126" s="108"/>
    </row>
    <row r="127" spans="1:7">
      <c r="A127" s="66">
        <f t="shared" si="1"/>
        <v>122</v>
      </c>
      <c r="B127" s="110"/>
      <c r="C127" s="3" t="s">
        <v>40</v>
      </c>
      <c r="D127" s="105"/>
      <c r="E127" s="106"/>
      <c r="F127" s="107"/>
      <c r="G127" s="108"/>
    </row>
    <row r="128" spans="1:7">
      <c r="A128" s="66">
        <f t="shared" si="1"/>
        <v>123</v>
      </c>
      <c r="B128" s="110"/>
      <c r="C128" s="3" t="s">
        <v>40</v>
      </c>
      <c r="D128" s="105"/>
      <c r="E128" s="106"/>
      <c r="F128" s="107"/>
      <c r="G128" s="108"/>
    </row>
    <row r="129" spans="1:7">
      <c r="A129" s="66">
        <f t="shared" si="1"/>
        <v>124</v>
      </c>
      <c r="B129" s="110"/>
      <c r="C129" s="3" t="s">
        <v>40</v>
      </c>
      <c r="D129" s="105"/>
      <c r="E129" s="106"/>
      <c r="F129" s="107"/>
      <c r="G129" s="108"/>
    </row>
    <row r="130" spans="1:7">
      <c r="A130" s="66">
        <f t="shared" si="1"/>
        <v>125</v>
      </c>
      <c r="B130" s="110"/>
      <c r="C130" s="3" t="s">
        <v>40</v>
      </c>
      <c r="D130" s="105"/>
      <c r="E130" s="106"/>
      <c r="F130" s="107"/>
      <c r="G130" s="108"/>
    </row>
    <row r="131" spans="1:7">
      <c r="A131" s="66">
        <f t="shared" si="1"/>
        <v>126</v>
      </c>
      <c r="B131" s="110"/>
      <c r="C131" s="3" t="s">
        <v>40</v>
      </c>
      <c r="D131" s="105"/>
      <c r="E131" s="106"/>
      <c r="F131" s="107"/>
      <c r="G131" s="108"/>
    </row>
    <row r="132" spans="1:7">
      <c r="A132" s="66">
        <f t="shared" si="1"/>
        <v>127</v>
      </c>
      <c r="B132" s="110"/>
      <c r="C132" s="3" t="s">
        <v>40</v>
      </c>
      <c r="D132" s="105"/>
      <c r="E132" s="106"/>
      <c r="F132" s="107"/>
      <c r="G132" s="108"/>
    </row>
    <row r="133" spans="1:7">
      <c r="A133" s="66">
        <f t="shared" si="1"/>
        <v>128</v>
      </c>
      <c r="B133" s="110"/>
      <c r="C133" s="3" t="s">
        <v>40</v>
      </c>
      <c r="D133" s="105"/>
      <c r="E133" s="106"/>
      <c r="F133" s="107"/>
      <c r="G133" s="108"/>
    </row>
    <row r="134" spans="1:7">
      <c r="A134" s="66">
        <f t="shared" si="1"/>
        <v>129</v>
      </c>
      <c r="B134" s="110"/>
      <c r="C134" s="3" t="s">
        <v>40</v>
      </c>
      <c r="D134" s="105"/>
      <c r="E134" s="106"/>
      <c r="F134" s="107"/>
      <c r="G134" s="108"/>
    </row>
    <row r="135" spans="1:7">
      <c r="A135" s="66">
        <f t="shared" si="1"/>
        <v>130</v>
      </c>
      <c r="B135" s="110"/>
      <c r="C135" s="3" t="s">
        <v>40</v>
      </c>
      <c r="D135" s="105"/>
      <c r="E135" s="106"/>
      <c r="F135" s="107"/>
      <c r="G135" s="108"/>
    </row>
    <row r="136" spans="1:7">
      <c r="A136" s="66">
        <f t="shared" ref="A136:A180" si="2">+A135+1</f>
        <v>131</v>
      </c>
      <c r="B136" s="110"/>
      <c r="C136" s="3" t="s">
        <v>40</v>
      </c>
      <c r="D136" s="105"/>
      <c r="E136" s="106"/>
      <c r="F136" s="107"/>
      <c r="G136" s="108"/>
    </row>
    <row r="137" spans="1:7">
      <c r="A137" s="66">
        <f t="shared" si="2"/>
        <v>132</v>
      </c>
      <c r="B137" s="110"/>
      <c r="C137" s="3" t="s">
        <v>40</v>
      </c>
      <c r="D137" s="105"/>
      <c r="E137" s="106"/>
      <c r="F137" s="107"/>
      <c r="G137" s="108"/>
    </row>
    <row r="138" spans="1:7">
      <c r="A138" s="66">
        <f t="shared" si="2"/>
        <v>133</v>
      </c>
      <c r="B138" s="110"/>
      <c r="C138" s="3" t="s">
        <v>40</v>
      </c>
      <c r="D138" s="105"/>
      <c r="E138" s="106"/>
      <c r="F138" s="107"/>
      <c r="G138" s="108"/>
    </row>
    <row r="139" spans="1:7">
      <c r="A139" s="66">
        <f t="shared" si="2"/>
        <v>134</v>
      </c>
      <c r="B139" s="110"/>
      <c r="C139" s="3" t="s">
        <v>40</v>
      </c>
      <c r="D139" s="105"/>
      <c r="E139" s="106"/>
      <c r="F139" s="107"/>
      <c r="G139" s="108"/>
    </row>
    <row r="140" spans="1:7">
      <c r="A140" s="66">
        <f t="shared" si="2"/>
        <v>135</v>
      </c>
      <c r="B140" s="110"/>
      <c r="C140" s="3" t="s">
        <v>40</v>
      </c>
      <c r="D140" s="105"/>
      <c r="E140" s="106"/>
      <c r="F140" s="107"/>
      <c r="G140" s="108"/>
    </row>
    <row r="141" spans="1:7">
      <c r="A141" s="66">
        <f t="shared" si="2"/>
        <v>136</v>
      </c>
      <c r="B141" s="110"/>
      <c r="C141" s="3" t="s">
        <v>40</v>
      </c>
      <c r="D141" s="105"/>
      <c r="E141" s="106"/>
      <c r="F141" s="107"/>
      <c r="G141" s="108"/>
    </row>
    <row r="142" spans="1:7">
      <c r="A142" s="66">
        <f t="shared" si="2"/>
        <v>137</v>
      </c>
      <c r="B142" s="110"/>
      <c r="C142" s="3" t="s">
        <v>40</v>
      </c>
      <c r="D142" s="105"/>
      <c r="E142" s="106"/>
      <c r="F142" s="107"/>
      <c r="G142" s="108"/>
    </row>
    <row r="143" spans="1:7">
      <c r="A143" s="66">
        <f t="shared" si="2"/>
        <v>138</v>
      </c>
      <c r="B143" s="110"/>
      <c r="C143" s="3" t="s">
        <v>40</v>
      </c>
      <c r="D143" s="105"/>
      <c r="E143" s="106"/>
      <c r="F143" s="107"/>
      <c r="G143" s="108"/>
    </row>
    <row r="144" spans="1:7">
      <c r="A144" s="66">
        <f t="shared" si="2"/>
        <v>139</v>
      </c>
      <c r="B144" s="110"/>
      <c r="C144" s="3" t="s">
        <v>40</v>
      </c>
      <c r="D144" s="105"/>
      <c r="E144" s="106"/>
      <c r="F144" s="107"/>
      <c r="G144" s="108"/>
    </row>
    <row r="145" spans="1:7">
      <c r="A145" s="66">
        <f t="shared" si="2"/>
        <v>140</v>
      </c>
      <c r="B145" s="110"/>
      <c r="C145" s="3" t="s">
        <v>40</v>
      </c>
      <c r="D145" s="105"/>
      <c r="E145" s="106"/>
      <c r="F145" s="107"/>
      <c r="G145" s="108"/>
    </row>
    <row r="146" spans="1:7">
      <c r="A146" s="66">
        <f t="shared" si="2"/>
        <v>141</v>
      </c>
      <c r="B146" s="110"/>
      <c r="C146" s="3" t="s">
        <v>40</v>
      </c>
      <c r="D146" s="105"/>
      <c r="E146" s="106"/>
      <c r="F146" s="107"/>
      <c r="G146" s="108"/>
    </row>
    <row r="147" spans="1:7">
      <c r="A147" s="66">
        <f t="shared" si="2"/>
        <v>142</v>
      </c>
      <c r="B147" s="110"/>
      <c r="C147" s="3" t="s">
        <v>40</v>
      </c>
      <c r="D147" s="105"/>
      <c r="E147" s="106"/>
      <c r="F147" s="107"/>
      <c r="G147" s="108"/>
    </row>
    <row r="148" spans="1:7">
      <c r="A148" s="66">
        <f t="shared" si="2"/>
        <v>143</v>
      </c>
      <c r="B148" s="110"/>
      <c r="C148" s="3" t="s">
        <v>40</v>
      </c>
      <c r="D148" s="105"/>
      <c r="E148" s="106"/>
      <c r="F148" s="107"/>
      <c r="G148" s="108"/>
    </row>
    <row r="149" spans="1:7">
      <c r="A149" s="66">
        <f t="shared" si="2"/>
        <v>144</v>
      </c>
      <c r="B149" s="110"/>
      <c r="C149" s="3" t="s">
        <v>40</v>
      </c>
      <c r="D149" s="105"/>
      <c r="E149" s="106"/>
      <c r="F149" s="107"/>
      <c r="G149" s="108"/>
    </row>
    <row r="150" spans="1:7">
      <c r="A150" s="66">
        <f t="shared" si="2"/>
        <v>145</v>
      </c>
      <c r="B150" s="110"/>
      <c r="C150" s="3" t="s">
        <v>40</v>
      </c>
      <c r="D150" s="105"/>
      <c r="E150" s="106"/>
      <c r="F150" s="107"/>
      <c r="G150" s="108"/>
    </row>
    <row r="151" spans="1:7">
      <c r="A151" s="66">
        <f t="shared" si="2"/>
        <v>146</v>
      </c>
      <c r="B151" s="110"/>
      <c r="C151" s="3" t="s">
        <v>40</v>
      </c>
      <c r="D151" s="105"/>
      <c r="E151" s="106"/>
      <c r="F151" s="107"/>
      <c r="G151" s="108"/>
    </row>
    <row r="152" spans="1:7">
      <c r="A152" s="66">
        <f t="shared" si="2"/>
        <v>147</v>
      </c>
      <c r="B152" s="110"/>
      <c r="C152" s="3" t="s">
        <v>40</v>
      </c>
      <c r="D152" s="105"/>
      <c r="E152" s="106"/>
      <c r="F152" s="107"/>
      <c r="G152" s="108"/>
    </row>
    <row r="153" spans="1:7">
      <c r="A153" s="66">
        <f t="shared" si="2"/>
        <v>148</v>
      </c>
      <c r="B153" s="110"/>
      <c r="C153" s="3" t="s">
        <v>40</v>
      </c>
      <c r="D153" s="105"/>
      <c r="E153" s="106"/>
      <c r="F153" s="107"/>
      <c r="G153" s="109"/>
    </row>
    <row r="154" spans="1:7">
      <c r="A154" s="66">
        <f t="shared" si="2"/>
        <v>149</v>
      </c>
      <c r="B154" s="110"/>
      <c r="C154" s="3" t="s">
        <v>40</v>
      </c>
      <c r="D154" s="105"/>
      <c r="E154" s="106"/>
      <c r="F154" s="107"/>
      <c r="G154" s="108"/>
    </row>
    <row r="155" spans="1:7">
      <c r="A155" s="66">
        <f t="shared" si="2"/>
        <v>150</v>
      </c>
      <c r="B155" s="110"/>
      <c r="C155" s="3" t="s">
        <v>40</v>
      </c>
      <c r="D155" s="105"/>
      <c r="E155" s="106"/>
      <c r="F155" s="107"/>
      <c r="G155" s="108"/>
    </row>
    <row r="156" spans="1:7">
      <c r="A156" s="66">
        <f t="shared" si="2"/>
        <v>151</v>
      </c>
      <c r="B156" s="110"/>
      <c r="C156" s="3" t="s">
        <v>40</v>
      </c>
      <c r="D156" s="105"/>
      <c r="E156" s="106"/>
      <c r="F156" s="107"/>
      <c r="G156" s="108"/>
    </row>
    <row r="157" spans="1:7">
      <c r="A157" s="66">
        <f t="shared" si="2"/>
        <v>152</v>
      </c>
      <c r="B157" s="110"/>
      <c r="C157" s="3" t="s">
        <v>40</v>
      </c>
      <c r="D157" s="105"/>
      <c r="E157" s="106"/>
      <c r="F157" s="107"/>
      <c r="G157" s="108"/>
    </row>
    <row r="158" spans="1:7">
      <c r="A158" s="66">
        <f t="shared" si="2"/>
        <v>153</v>
      </c>
      <c r="B158" s="110"/>
      <c r="C158" s="3" t="s">
        <v>40</v>
      </c>
      <c r="D158" s="105"/>
      <c r="E158" s="106"/>
      <c r="F158" s="107"/>
      <c r="G158" s="108"/>
    </row>
    <row r="159" spans="1:7">
      <c r="A159" s="66">
        <f t="shared" si="2"/>
        <v>154</v>
      </c>
      <c r="B159" s="110"/>
      <c r="C159" s="3" t="s">
        <v>40</v>
      </c>
      <c r="D159" s="105"/>
      <c r="E159" s="106"/>
      <c r="F159" s="107"/>
      <c r="G159" s="108"/>
    </row>
    <row r="160" spans="1:7">
      <c r="A160" s="66">
        <f t="shared" si="2"/>
        <v>155</v>
      </c>
      <c r="B160" s="110"/>
      <c r="C160" s="3" t="s">
        <v>40</v>
      </c>
      <c r="D160" s="105"/>
      <c r="E160" s="106"/>
      <c r="F160" s="107"/>
      <c r="G160" s="108"/>
    </row>
    <row r="161" spans="1:7">
      <c r="A161" s="66">
        <f t="shared" si="2"/>
        <v>156</v>
      </c>
      <c r="B161" s="110"/>
      <c r="C161" s="3" t="s">
        <v>40</v>
      </c>
      <c r="D161" s="105"/>
      <c r="E161" s="106"/>
      <c r="F161" s="107"/>
      <c r="G161" s="108"/>
    </row>
    <row r="162" spans="1:7">
      <c r="A162" s="66">
        <f t="shared" si="2"/>
        <v>157</v>
      </c>
      <c r="B162" s="110"/>
      <c r="C162" s="3" t="s">
        <v>40</v>
      </c>
      <c r="D162" s="105"/>
      <c r="E162" s="106"/>
      <c r="F162" s="107"/>
      <c r="G162" s="108"/>
    </row>
    <row r="163" spans="1:7">
      <c r="A163" s="66">
        <f t="shared" si="2"/>
        <v>158</v>
      </c>
      <c r="B163" s="110"/>
      <c r="C163" s="3" t="s">
        <v>40</v>
      </c>
      <c r="D163" s="105"/>
      <c r="E163" s="106"/>
      <c r="F163" s="107"/>
      <c r="G163" s="108"/>
    </row>
    <row r="164" spans="1:7">
      <c r="A164" s="66">
        <f t="shared" si="2"/>
        <v>159</v>
      </c>
      <c r="B164" s="110"/>
      <c r="C164" s="3" t="s">
        <v>40</v>
      </c>
      <c r="D164" s="105"/>
      <c r="E164" s="106"/>
      <c r="F164" s="107"/>
      <c r="G164" s="108"/>
    </row>
    <row r="165" spans="1:7">
      <c r="A165" s="66">
        <f t="shared" si="2"/>
        <v>160</v>
      </c>
      <c r="B165" s="110"/>
      <c r="C165" s="3" t="s">
        <v>40</v>
      </c>
      <c r="D165" s="105"/>
      <c r="E165" s="106"/>
      <c r="F165" s="107"/>
      <c r="G165" s="108"/>
    </row>
    <row r="166" spans="1:7">
      <c r="A166" s="66">
        <f t="shared" si="2"/>
        <v>161</v>
      </c>
      <c r="B166" s="110"/>
      <c r="C166" s="3" t="s">
        <v>40</v>
      </c>
      <c r="D166" s="105"/>
      <c r="E166" s="106"/>
      <c r="F166" s="107"/>
      <c r="G166" s="109"/>
    </row>
    <row r="167" spans="1:7">
      <c r="A167" s="66">
        <f t="shared" si="2"/>
        <v>162</v>
      </c>
      <c r="B167" s="110"/>
      <c r="C167" s="3" t="s">
        <v>40</v>
      </c>
      <c r="D167" s="105"/>
      <c r="E167" s="106"/>
      <c r="F167" s="107"/>
      <c r="G167" s="108"/>
    </row>
    <row r="168" spans="1:7">
      <c r="A168" s="66">
        <f t="shared" si="2"/>
        <v>163</v>
      </c>
      <c r="B168" s="110"/>
      <c r="C168" s="3" t="s">
        <v>40</v>
      </c>
      <c r="D168" s="105"/>
      <c r="E168" s="106"/>
      <c r="F168" s="107"/>
      <c r="G168" s="108"/>
    </row>
    <row r="169" spans="1:7">
      <c r="A169" s="66">
        <f t="shared" si="2"/>
        <v>164</v>
      </c>
      <c r="B169" s="110"/>
      <c r="C169" s="3" t="s">
        <v>40</v>
      </c>
      <c r="D169" s="105"/>
      <c r="E169" s="106"/>
      <c r="F169" s="107"/>
      <c r="G169" s="108"/>
    </row>
    <row r="170" spans="1:7">
      <c r="A170" s="66">
        <f t="shared" si="2"/>
        <v>165</v>
      </c>
      <c r="B170" s="110"/>
      <c r="C170" s="3" t="s">
        <v>40</v>
      </c>
      <c r="D170" s="105"/>
      <c r="E170" s="106"/>
      <c r="F170" s="107"/>
      <c r="G170" s="108"/>
    </row>
    <row r="171" spans="1:7">
      <c r="A171" s="66">
        <f t="shared" si="2"/>
        <v>166</v>
      </c>
      <c r="B171" s="110"/>
      <c r="C171" s="3" t="s">
        <v>40</v>
      </c>
      <c r="D171" s="105"/>
      <c r="E171" s="106"/>
      <c r="F171" s="107"/>
      <c r="G171" s="108"/>
    </row>
    <row r="172" spans="1:7">
      <c r="A172" s="66">
        <f t="shared" si="2"/>
        <v>167</v>
      </c>
      <c r="B172" s="110"/>
      <c r="C172" s="3" t="s">
        <v>40</v>
      </c>
      <c r="D172" s="105"/>
      <c r="E172" s="106"/>
      <c r="F172" s="107"/>
      <c r="G172" s="108"/>
    </row>
    <row r="173" spans="1:7">
      <c r="A173" s="66">
        <f t="shared" si="2"/>
        <v>168</v>
      </c>
      <c r="B173" s="110"/>
      <c r="C173" s="3" t="s">
        <v>40</v>
      </c>
      <c r="D173" s="105"/>
      <c r="E173" s="106"/>
      <c r="F173" s="107"/>
      <c r="G173" s="108"/>
    </row>
    <row r="174" spans="1:7">
      <c r="A174" s="66">
        <f t="shared" si="2"/>
        <v>169</v>
      </c>
      <c r="B174" s="110"/>
      <c r="C174" s="3" t="s">
        <v>40</v>
      </c>
      <c r="D174" s="105"/>
      <c r="E174" s="106"/>
      <c r="F174" s="107"/>
      <c r="G174" s="109"/>
    </row>
    <row r="175" spans="1:7">
      <c r="A175" s="66">
        <f t="shared" si="2"/>
        <v>170</v>
      </c>
      <c r="B175" s="110"/>
      <c r="C175" s="3" t="s">
        <v>40</v>
      </c>
      <c r="D175" s="105"/>
      <c r="E175" s="106"/>
      <c r="F175" s="107"/>
      <c r="G175" s="108"/>
    </row>
    <row r="176" spans="1:7">
      <c r="A176" s="66">
        <f t="shared" si="2"/>
        <v>171</v>
      </c>
      <c r="B176" s="110"/>
      <c r="C176" s="3" t="s">
        <v>40</v>
      </c>
      <c r="D176" s="105"/>
      <c r="E176" s="106"/>
      <c r="F176" s="107"/>
      <c r="G176" s="108"/>
    </row>
    <row r="177" spans="1:7">
      <c r="A177" s="66">
        <f t="shared" si="2"/>
        <v>172</v>
      </c>
      <c r="B177" s="110"/>
      <c r="C177" s="3" t="s">
        <v>40</v>
      </c>
      <c r="D177" s="105"/>
      <c r="E177" s="106"/>
      <c r="F177" s="107"/>
      <c r="G177" s="108"/>
    </row>
    <row r="178" spans="1:7">
      <c r="A178" s="66">
        <f t="shared" si="2"/>
        <v>173</v>
      </c>
      <c r="B178" s="110"/>
      <c r="C178" s="3" t="s">
        <v>40</v>
      </c>
      <c r="D178" s="105"/>
      <c r="E178" s="106"/>
      <c r="F178" s="107"/>
      <c r="G178" s="108"/>
    </row>
    <row r="179" spans="1:7">
      <c r="A179" s="66">
        <f t="shared" si="2"/>
        <v>174</v>
      </c>
      <c r="B179" s="110"/>
      <c r="C179" s="3" t="s">
        <v>40</v>
      </c>
      <c r="D179" s="105"/>
      <c r="E179" s="106"/>
      <c r="F179" s="107"/>
      <c r="G179" s="108"/>
    </row>
    <row r="180" spans="1:7">
      <c r="A180" s="66">
        <f t="shared" si="2"/>
        <v>175</v>
      </c>
      <c r="B180" s="110"/>
      <c r="C180" s="3" t="s">
        <v>40</v>
      </c>
      <c r="D180" s="105"/>
      <c r="E180" s="106"/>
      <c r="F180" s="107"/>
      <c r="G180" s="108"/>
    </row>
  </sheetData>
  <mergeCells count="7">
    <mergeCell ref="G4:G5"/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Planilla Nacional</vt:lpstr>
      <vt:lpstr>Planilla Extranjero</vt:lpstr>
      <vt:lpstr>Completar SOFSE</vt:lpstr>
      <vt:lpstr>'Planilla Extranjero'!Área_de_impresión</vt:lpstr>
      <vt:lpstr>'Planilla Nacional'!Área_de_impresión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2023-03-31T12:58:51Z</dcterms:modified>
</cp:coreProperties>
</file>