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workbookProtection workbookAlgorithmName="SHA-512" workbookHashValue="D6fuwK71Ysfqe6r+7nga+Zhnu3vFpiTZpdK5b/xVegiJYKoVYlsXaynjbVm5aHQPi74aEnTilRaC0B9SX+F4/Q==" workbookSaltValue="1IDSc3F87Kj3QggLbLWEKQ==" workbookSpinCount="100000" lockStructure="1"/>
  <bookViews>
    <workbookView xWindow="0" yWindow="0" windowWidth="20400" windowHeight="7365" activeTab="1"/>
  </bookViews>
  <sheets>
    <sheet name="ANEXO A- Planilla Nacional" sheetId="2" r:id="rId1"/>
    <sheet name="ANEXO B- Planilla Extranjero" sheetId="6" r:id="rId2"/>
    <sheet name="Completar SOFSE" sheetId="4" state="hidden" r:id="rId3"/>
  </sheets>
  <definedNames>
    <definedName name="_xlnm.Print_Area" localSheetId="1">'ANEXO B- Planilla Extranjero'!$B$1:$L$34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  <c r="D29" i="6"/>
  <c r="D28" i="6"/>
  <c r="C15" i="6"/>
  <c r="D15" i="6" s="1"/>
  <c r="L17" i="6" s="1"/>
  <c r="D11" i="6"/>
  <c r="D8" i="6"/>
  <c r="D7" i="6"/>
  <c r="F23" i="2"/>
  <c r="E23" i="2"/>
  <c r="D23" i="2"/>
  <c r="C23" i="2"/>
  <c r="K23" i="2" s="1"/>
  <c r="F22" i="2"/>
  <c r="E22" i="2"/>
  <c r="D22" i="2"/>
  <c r="C22" i="2"/>
  <c r="J22" i="2" s="1"/>
  <c r="F21" i="2"/>
  <c r="E21" i="2"/>
  <c r="D21" i="2"/>
  <c r="C21" i="2"/>
  <c r="J21" i="2" s="1"/>
  <c r="K22" i="2"/>
  <c r="J23" i="2"/>
  <c r="D11" i="2"/>
  <c r="D30" i="2"/>
  <c r="D28" i="2"/>
  <c r="D27" i="2"/>
  <c r="B15" i="2"/>
  <c r="B16" i="2" s="1"/>
  <c r="A22" i="4"/>
  <c r="D8" i="2"/>
  <c r="D7" i="2"/>
  <c r="A23" i="4"/>
  <c r="A24" i="4"/>
  <c r="A25" i="4" s="1"/>
  <c r="A26" i="4" s="1"/>
  <c r="A27" i="4" s="1"/>
  <c r="A28" i="4" s="1"/>
  <c r="K21" i="2" l="1"/>
  <c r="D15" i="2"/>
  <c r="E15" i="2"/>
  <c r="F15" i="2"/>
  <c r="G15" i="2"/>
  <c r="E15" i="6"/>
  <c r="H15" i="6"/>
  <c r="A29" i="4"/>
  <c r="B21" i="2"/>
  <c r="F16" i="2"/>
  <c r="C16" i="2"/>
  <c r="E16" i="2"/>
  <c r="G16" i="2"/>
  <c r="D16" i="2"/>
  <c r="F15" i="6"/>
  <c r="C20" i="6"/>
  <c r="C15" i="2"/>
  <c r="J15" i="2" s="1"/>
  <c r="G15" i="6"/>
  <c r="L19" i="6"/>
  <c r="L16" i="6"/>
  <c r="L18" i="6"/>
  <c r="L15" i="6"/>
  <c r="K15" i="2" l="1"/>
  <c r="J16" i="2"/>
  <c r="J24" i="2" s="1"/>
  <c r="K16" i="2"/>
  <c r="E20" i="6"/>
  <c r="H20" i="6"/>
  <c r="F20" i="6"/>
  <c r="D20" i="6"/>
  <c r="G20" i="6"/>
  <c r="B17" i="2"/>
  <c r="B22" i="2"/>
  <c r="A30" i="4"/>
  <c r="B23" i="2" s="1"/>
  <c r="K24" i="2" l="1"/>
  <c r="L20" i="6"/>
  <c r="L24" i="6"/>
  <c r="L22" i="6"/>
  <c r="L23" i="6"/>
  <c r="L21" i="6"/>
  <c r="B18" i="2"/>
  <c r="E17" i="2"/>
  <c r="F17" i="2"/>
  <c r="G17" i="2"/>
  <c r="C17" i="2"/>
  <c r="D17" i="2"/>
  <c r="I25" i="6" l="1"/>
  <c r="J17" i="2"/>
  <c r="K17" i="2"/>
  <c r="F18" i="2"/>
  <c r="E18" i="2"/>
  <c r="G18" i="2"/>
  <c r="B19" i="2"/>
  <c r="C18" i="2"/>
  <c r="D18" i="2"/>
  <c r="K18" i="2" l="1"/>
  <c r="J18" i="2"/>
  <c r="G19" i="2"/>
  <c r="C19" i="2"/>
  <c r="E19" i="2"/>
  <c r="B20" i="2"/>
  <c r="D19" i="2"/>
  <c r="F19" i="2"/>
  <c r="J19" i="2" l="1"/>
  <c r="K19" i="2"/>
  <c r="G20" i="2"/>
  <c r="E20" i="2"/>
  <c r="D20" i="2"/>
  <c r="C20" i="2"/>
  <c r="F20" i="2"/>
  <c r="K20" i="2" l="1"/>
  <c r="J20" i="2"/>
  <c r="K25" i="2" s="1"/>
  <c r="K26" i="2" l="1"/>
</calcChain>
</file>

<file path=xl/sharedStrings.xml><?xml version="1.0" encoding="utf-8"?>
<sst xmlns="http://schemas.openxmlformats.org/spreadsheetml/2006/main" count="105" uniqueCount="72">
  <si>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</si>
  <si>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</si>
  <si>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</si>
  <si>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</si>
  <si>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</si>
  <si>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</si>
  <si>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</si>
  <si>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</si>
  <si>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</si>
  <si>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</si>
  <si>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</si>
  <si>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</si>
  <si>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</si>
  <si>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</si>
  <si>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</si>
  <si>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</si>
  <si>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</si>
  <si>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</si>
  <si>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</si>
  <si>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</si>
  <si>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</si>
  <si>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</si>
  <si>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</si>
  <si>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</si>
  <si>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</si>
  <si>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</si>
  <si>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</si>
  <si>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</si>
  <si>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</si>
  <si>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</si>
  <si>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</si>
  <si>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</si>
  <si>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</si>
  <si>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</si>
  <si>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</si>
  <si>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</si>
  <si>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</si>
  <si>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</si>
  <si>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</si>
  <si>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</si>
  <si>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</si>
  <si>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</si>
  <si>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</si>
  <si>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</si>
  <si>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</si>
  <si>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</si>
  <si>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</si>
  <si>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Inconterm</t>
  </si>
  <si>
    <t>Items a cotizar: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</si>
  <si>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</si>
  <si>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Identificación Tributaria</t>
  </si>
  <si>
    <t>Refencia de Fábrica</t>
  </si>
  <si>
    <t>Referencia de Fábrica</t>
  </si>
  <si>
    <t>Renglón</t>
  </si>
  <si>
    <t>Lugar de entrega:</t>
  </si>
  <si>
    <t>ANEXO A - PLANILLA COTIZACIÓN BIENES DE ORIGEN NACIONAL / NACIONALIZADOS</t>
  </si>
  <si>
    <t>ANEXO B - PLANILLA COTIZACIÓN BIENES DE ORIGEN EXTRANJERO</t>
  </si>
  <si>
    <t>C/U</t>
  </si>
  <si>
    <t>Según Artículo 7 del PCP.</t>
  </si>
  <si>
    <t>Según Artículo 8 del PCP.</t>
  </si>
  <si>
    <t>Por Renglón</t>
  </si>
  <si>
    <t>EX-2020-32019725- -APN-SG#SOFSE</t>
  </si>
  <si>
    <t>ADQUISICIÓN DE EJES DE PAR MONTADO DE EMU CSR</t>
  </si>
  <si>
    <t>60 días corridos. (Según Artículo 95 del RCC.)</t>
  </si>
  <si>
    <t>NUM96100000120N</t>
  </si>
  <si>
    <t>NUM96100000130N</t>
  </si>
  <si>
    <t>EJE DE PAR MONTADO. BOGIE MOTRIZ. COCHES ELECTRICOS CSR</t>
  </si>
  <si>
    <t>ALTERNATIVA #1: 34002100003 (CSR)
ALTERNATIVA#2: PLANO: 4.40.1.02.0100 ESP. TÉCNICA: ET-DNT-1052-V1.0 “EJE MOTRIZ PARA COCHES ELECTRICOS. COCHE CSRMITSUBISHI</t>
  </si>
  <si>
    <t>ALTERNATIVA #1: 34012100001 (CSR)
ALTERNATIVA#2: PLANO: 4.40.1.02.1100 ESP. TÉCNICA ET-DNT-1047-V1.0 “EJE PARA COCHES ELECTRICOS REMOLCADOS. COCHE CSR-MITSUBISHI”</t>
  </si>
  <si>
    <t>EJE DE PAR MONTADO. BOGIE. REMOLCADO. COCHES ELECTRICOS CSR</t>
  </si>
  <si>
    <t>Contratación Directa por Compulsa, Licitación o Concurso Desierto o Fracasado</t>
  </si>
  <si>
    <t>Según Artículo 32 del PCP.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</si>
</sst>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238">
    <xf numFmtId="0" fontId="0" fillId="0" borderId="0" xfId="0"/>
    <xf numFmtId="0" fontId="7" fillId="6" borderId="0" xfId="0" applyFont="1" applyFill="1" applyBorder="1" applyProtection="1">
      <protection locked="0"/>
    </xf>
    <xf numFmtId="0" fontId="1" fillId="6" borderId="7" xfId="1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 wrapText="1"/>
      <protection hidden="1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29" xfId="1" applyFont="1" applyFill="1" applyBorder="1" applyAlignment="1" applyProtection="1">
      <alignment horizontal="center" vertical="center"/>
      <protection hidden="1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0" fontId="1" fillId="6" borderId="22" xfId="1" applyFont="1" applyFill="1" applyBorder="1" applyAlignment="1" applyProtection="1">
      <alignment horizontal="center" vertical="center" wrapText="1"/>
      <protection hidden="1"/>
    </xf>
    <xf numFmtId="0" fontId="6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/>
      <protection hidden="1"/>
    </xf>
    <xf numFmtId="0" fontId="9" fillId="6" borderId="29" xfId="1" applyFont="1" applyFill="1" applyBorder="1" applyAlignment="1" applyProtection="1">
      <alignment vertical="center" wrapText="1"/>
      <protection locked="0"/>
    </xf>
    <xf numFmtId="0" fontId="7" fillId="6" borderId="14" xfId="0" applyFont="1" applyFill="1" applyBorder="1" applyProtection="1">
      <protection locked="0"/>
    </xf>
    <xf numFmtId="0" fontId="7" fillId="6" borderId="33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7" fillId="6" borderId="35" xfId="0" applyFont="1" applyFill="1" applyBorder="1" applyProtection="1">
      <protection locked="0"/>
    </xf>
    <xf numFmtId="4" fontId="6" fillId="6" borderId="30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8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7" xfId="1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24" xfId="0" applyFont="1" applyFill="1" applyBorder="1" applyProtection="1">
      <protection hidden="1"/>
    </xf>
    <xf numFmtId="0" fontId="7" fillId="5" borderId="25" xfId="0" applyFont="1" applyFill="1" applyBorder="1" applyProtection="1">
      <protection hidden="1"/>
    </xf>
    <xf numFmtId="10" fontId="7" fillId="5" borderId="31" xfId="0" applyNumberFormat="1" applyFont="1" applyFill="1" applyBorder="1" applyProtection="1">
      <protection hidden="1"/>
    </xf>
    <xf numFmtId="0" fontId="7" fillId="5" borderId="27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6" xfId="0" applyNumberFormat="1" applyFont="1" applyFill="1" applyBorder="1" applyProtection="1">
      <protection hidden="1"/>
    </xf>
    <xf numFmtId="0" fontId="7" fillId="5" borderId="26" xfId="0" applyFont="1" applyFill="1" applyBorder="1" applyProtection="1">
      <protection hidden="1"/>
    </xf>
    <xf numFmtId="0" fontId="7" fillId="5" borderId="28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32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</xf>
    <xf numFmtId="4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2" xfId="0" applyNumberFormat="1" applyFont="1" applyFill="1" applyBorder="1" applyAlignment="1" applyProtection="1">
      <alignment horizontal="right" vertical="center" wrapText="1"/>
    </xf>
    <xf numFmtId="4" fontId="6" fillId="6" borderId="48" xfId="0" applyNumberFormat="1" applyFont="1" applyFill="1" applyBorder="1" applyAlignment="1" applyProtection="1">
      <alignment horizontal="right" vertical="center" wrapText="1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50" xfId="0" applyNumberFormat="1" applyFont="1" applyFill="1" applyBorder="1" applyAlignment="1" applyProtection="1">
      <alignment horizontal="right" vertical="center" wrapText="1"/>
    </xf>
    <xf numFmtId="0" fontId="10" fillId="5" borderId="0" xfId="0" applyFont="1" applyFill="1" applyProtection="1">
      <protection hidden="1"/>
    </xf>
    <xf numFmtId="10" fontId="6" fillId="6" borderId="15" xfId="3" applyNumberFormat="1" applyFont="1" applyFill="1" applyBorder="1" applyAlignment="1" applyProtection="1">
      <alignment horizontal="right" vertical="center" wrapText="1"/>
      <protection locked="0"/>
    </xf>
    <xf numFmtId="10" fontId="6" fillId="6" borderId="22" xfId="3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1" applyFont="1" applyFill="1" applyBorder="1" applyAlignment="1" applyProtection="1">
      <alignment vertical="center"/>
      <protection hidden="1"/>
    </xf>
    <xf numFmtId="0" fontId="13" fillId="6" borderId="29" xfId="1" applyFont="1" applyFill="1" applyBorder="1" applyAlignment="1" applyProtection="1">
      <alignment horizontal="left" vertical="center" wrapText="1"/>
      <protection hidden="1"/>
    </xf>
    <xf numFmtId="0" fontId="13" fillId="6" borderId="29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12" xfId="2" applyNumberFormat="1" applyFont="1" applyFill="1" applyBorder="1" applyAlignment="1" applyProtection="1">
      <alignment horizontal="right" vertical="center"/>
      <protection locked="0"/>
    </xf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7" xfId="1" applyFont="1" applyFill="1" applyBorder="1" applyAlignment="1" applyProtection="1">
      <alignment horizontal="center" vertical="center"/>
      <protection hidden="1"/>
    </xf>
    <xf numFmtId="0" fontId="1" fillId="6" borderId="45" xfId="1" applyFont="1" applyFill="1" applyBorder="1" applyAlignment="1" applyProtection="1">
      <alignment horizontal="center" vertical="center"/>
      <protection hidden="1"/>
    </xf>
    <xf numFmtId="0" fontId="13" fillId="6" borderId="29" xfId="1" applyFont="1" applyFill="1" applyBorder="1" applyAlignment="1" applyProtection="1">
      <alignment vertical="center" wrapText="1"/>
    </xf>
    <xf numFmtId="0" fontId="13" fillId="6" borderId="16" xfId="1" applyFont="1" applyFill="1" applyBorder="1" applyAlignment="1" applyProtection="1">
      <alignment horizontal="center" vertical="center" wrapText="1"/>
    </xf>
    <xf numFmtId="4" fontId="6" fillId="8" borderId="15" xfId="0" applyNumberFormat="1" applyFont="1" applyFill="1" applyBorder="1" applyAlignment="1" applyProtection="1">
      <alignment horizontal="right" vertical="center" wrapText="1"/>
    </xf>
    <xf numFmtId="4" fontId="14" fillId="8" borderId="15" xfId="2" applyNumberFormat="1" applyFont="1" applyFill="1" applyBorder="1" applyAlignment="1" applyProtection="1">
      <alignment horizontal="right" vertical="center"/>
    </xf>
    <xf numFmtId="4" fontId="6" fillId="8" borderId="22" xfId="0" applyNumberFormat="1" applyFont="1" applyFill="1" applyBorder="1" applyAlignment="1" applyProtection="1">
      <alignment horizontal="right" vertical="center" wrapText="1"/>
    </xf>
    <xf numFmtId="4" fontId="14" fillId="8" borderId="22" xfId="2" applyNumberFormat="1" applyFont="1" applyFill="1" applyBorder="1" applyAlignment="1" applyProtection="1">
      <alignment horizontal="right" vertical="center"/>
    </xf>
    <xf numFmtId="0" fontId="3" fillId="6" borderId="43" xfId="1" applyFont="1" applyFill="1" applyBorder="1" applyAlignment="1" applyProtection="1">
      <alignment horizontal="center" vertical="center"/>
    </xf>
    <xf numFmtId="0" fontId="3" fillId="6" borderId="44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0" fontId="3" fillId="6" borderId="37" xfId="1" applyFont="1" applyFill="1" applyBorder="1" applyAlignment="1" applyProtection="1">
      <alignment horizontal="center" vertical="center"/>
    </xf>
    <xf numFmtId="0" fontId="1" fillId="6" borderId="18" xfId="1" applyFont="1" applyFill="1" applyBorder="1" applyAlignment="1" applyProtection="1">
      <alignment horizontal="left" vertical="center" wrapText="1"/>
      <protection hidden="1"/>
    </xf>
    <xf numFmtId="0" fontId="7" fillId="5" borderId="22" xfId="0" applyFont="1" applyFill="1" applyBorder="1" applyProtection="1">
      <protection hidden="1"/>
    </xf>
    <xf numFmtId="49" fontId="6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7" xfId="1" applyFont="1" applyFill="1" applyBorder="1" applyAlignment="1" applyProtection="1">
      <alignment vertical="center" wrapText="1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4" fontId="2" fillId="3" borderId="4" xfId="2" applyNumberFormat="1" applyFont="1" applyFill="1" applyBorder="1" applyAlignment="1" applyProtection="1">
      <alignment horizontal="right" vertical="center"/>
      <protection locked="0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1" xfId="2" applyNumberFormat="1" applyFont="1" applyFill="1" applyBorder="1" applyAlignment="1" applyProtection="1">
      <alignment horizontal="right" vertical="center"/>
    </xf>
    <xf numFmtId="0" fontId="2" fillId="3" borderId="10" xfId="1" applyFont="1" applyFill="1" applyBorder="1" applyAlignment="1" applyProtection="1">
      <alignment horizontal="right"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7" xfId="4" applyFont="1" applyFill="1" applyBorder="1" applyAlignment="1" applyProtection="1">
      <alignment vertical="center"/>
    </xf>
    <xf numFmtId="4" fontId="2" fillId="3" borderId="17" xfId="2" applyNumberFormat="1" applyFont="1" applyFill="1" applyBorder="1" applyAlignment="1" applyProtection="1">
      <alignment vertical="center"/>
    </xf>
    <xf numFmtId="0" fontId="1" fillId="2" borderId="22" xfId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Protection="1">
      <protection hidden="1"/>
    </xf>
    <xf numFmtId="0" fontId="1" fillId="6" borderId="4" xfId="1" applyFont="1" applyFill="1" applyBorder="1" applyAlignment="1" applyProtection="1">
      <alignment horizontal="left" vertical="center"/>
    </xf>
    <xf numFmtId="0" fontId="18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3" fontId="15" fillId="0" borderId="22" xfId="0" applyNumberFormat="1" applyFont="1" applyBorder="1"/>
    <xf numFmtId="0" fontId="15" fillId="0" borderId="22" xfId="0" applyFont="1" applyBorder="1"/>
    <xf numFmtId="0" fontId="19" fillId="6" borderId="22" xfId="0" applyFont="1" applyFill="1" applyBorder="1" applyAlignment="1" applyProtection="1">
      <alignment horizontal="left" vertical="center" wrapText="1"/>
      <protection hidden="1"/>
    </xf>
    <xf numFmtId="0" fontId="15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7" fillId="5" borderId="0" xfId="0" applyFont="1" applyFill="1" applyAlignment="1" applyProtection="1">
      <alignment horizontal="center" vertical="center"/>
      <protection hidden="1"/>
    </xf>
    <xf numFmtId="4" fontId="7" fillId="6" borderId="0" xfId="0" applyNumberFormat="1" applyFont="1" applyFill="1" applyBorder="1" applyProtection="1">
      <protection locked="0"/>
    </xf>
    <xf numFmtId="0" fontId="9" fillId="6" borderId="1" xfId="1" applyFont="1" applyFill="1" applyBorder="1" applyAlignment="1" applyProtection="1">
      <alignment vertical="center"/>
      <protection hidden="1"/>
    </xf>
    <xf numFmtId="0" fontId="9" fillId="6" borderId="2" xfId="1" applyFont="1" applyFill="1" applyBorder="1" applyAlignment="1" applyProtection="1">
      <alignment vertical="center"/>
      <protection hidden="1"/>
    </xf>
    <xf numFmtId="0" fontId="12" fillId="6" borderId="2" xfId="1" applyFont="1" applyFill="1" applyBorder="1" applyAlignment="1" applyProtection="1">
      <alignment vertical="center" wrapText="1"/>
      <protection hidden="1"/>
    </xf>
    <xf numFmtId="0" fontId="12" fillId="6" borderId="3" xfId="1" applyFont="1" applyFill="1" applyBorder="1" applyAlignment="1" applyProtection="1">
      <alignment vertical="center" wrapText="1"/>
      <protection hidden="1"/>
    </xf>
    <xf numFmtId="0" fontId="12" fillId="5" borderId="0" xfId="1" applyFont="1" applyFill="1" applyBorder="1" applyAlignment="1" applyProtection="1">
      <alignment vertical="center"/>
      <protection hidden="1"/>
    </xf>
    <xf numFmtId="0" fontId="17" fillId="6" borderId="5" xfId="1" applyFont="1" applyFill="1" applyBorder="1" applyAlignment="1" applyProtection="1">
      <alignment vertical="center"/>
    </xf>
    <xf numFmtId="0" fontId="17" fillId="6" borderId="4" xfId="1" applyFont="1" applyFill="1" applyBorder="1" applyAlignment="1" applyProtection="1">
      <alignment vertical="center"/>
    </xf>
    <xf numFmtId="0" fontId="1" fillId="6" borderId="4" xfId="1" applyFont="1" applyFill="1" applyBorder="1" applyAlignment="1" applyProtection="1">
      <alignment vertical="center"/>
      <protection locked="0"/>
    </xf>
    <xf numFmtId="0" fontId="12" fillId="6" borderId="2" xfId="1" applyFont="1" applyFill="1" applyBorder="1" applyAlignment="1" applyProtection="1">
      <alignment vertical="center"/>
      <protection hidden="1"/>
    </xf>
    <xf numFmtId="0" fontId="12" fillId="6" borderId="3" xfId="1" applyFont="1" applyFill="1" applyBorder="1" applyAlignment="1" applyProtection="1">
      <alignment vertical="center"/>
      <protection hidden="1"/>
    </xf>
    <xf numFmtId="0" fontId="13" fillId="6" borderId="0" xfId="1" applyFont="1" applyFill="1" applyBorder="1" applyAlignment="1" applyProtection="1">
      <alignment vertical="center"/>
      <protection hidden="1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21" xfId="1" applyFont="1" applyFill="1" applyBorder="1" applyAlignment="1" applyProtection="1">
      <alignment horizontal="left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6" borderId="9" xfId="1" applyFont="1" applyFill="1" applyBorder="1" applyAlignment="1" applyProtection="1">
      <alignment horizontal="center" vertical="center"/>
      <protection hidden="1"/>
    </xf>
    <xf numFmtId="0" fontId="3" fillId="6" borderId="37" xfId="1" applyFont="1" applyFill="1" applyBorder="1" applyAlignment="1" applyProtection="1">
      <alignment horizontal="center" vertical="center"/>
      <protection hidden="1"/>
    </xf>
    <xf numFmtId="0" fontId="3" fillId="6" borderId="38" xfId="1" applyFont="1" applyFill="1" applyBorder="1" applyAlignment="1" applyProtection="1">
      <alignment horizontal="center" vertical="center"/>
      <protection hidden="1"/>
    </xf>
    <xf numFmtId="0" fontId="3" fillId="6" borderId="19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21" xfId="1" applyFont="1" applyFill="1" applyBorder="1" applyAlignment="1" applyProtection="1">
      <alignment horizontal="right" vertical="center"/>
      <protection hidden="1"/>
    </xf>
    <xf numFmtId="0" fontId="17" fillId="5" borderId="5" xfId="1" applyFont="1" applyFill="1" applyBorder="1" applyAlignment="1" applyProtection="1">
      <alignment horizontal="left" vertical="center"/>
      <protection hidden="1"/>
    </xf>
    <xf numFmtId="0" fontId="17" fillId="5" borderId="4" xfId="1" applyFont="1" applyFill="1" applyBorder="1" applyAlignment="1" applyProtection="1">
      <alignment horizontal="left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3" fillId="6" borderId="23" xfId="1" applyFont="1" applyFill="1" applyBorder="1" applyAlignment="1" applyProtection="1">
      <alignment horizontal="center" vertical="center"/>
      <protection hidden="1"/>
    </xf>
    <xf numFmtId="0" fontId="3" fillId="6" borderId="14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horizontal="center" vertical="center"/>
      <protection hidden="1"/>
    </xf>
    <xf numFmtId="0" fontId="3" fillId="6" borderId="28" xfId="1" applyFont="1" applyFill="1" applyBorder="1" applyAlignment="1" applyProtection="1">
      <alignment horizontal="center" vertical="center"/>
      <protection hidden="1"/>
    </xf>
    <xf numFmtId="0" fontId="3" fillId="6" borderId="13" xfId="1" applyFont="1" applyFill="1" applyBorder="1" applyAlignment="1" applyProtection="1">
      <alignment horizontal="center" vertical="center"/>
      <protection hidden="1"/>
    </xf>
    <xf numFmtId="164" fontId="1" fillId="5" borderId="36" xfId="0" applyNumberFormat="1" applyFont="1" applyFill="1" applyBorder="1" applyAlignment="1" applyProtection="1">
      <alignment horizontal="center" vertical="center"/>
      <protection locked="0"/>
    </xf>
    <xf numFmtId="164" fontId="1" fillId="5" borderId="34" xfId="0" applyNumberFormat="1" applyFont="1" applyFill="1" applyBorder="1" applyAlignment="1" applyProtection="1">
      <alignment horizontal="center" vertical="center"/>
      <protection locked="0"/>
    </xf>
    <xf numFmtId="164" fontId="1" fillId="5" borderId="41" xfId="0" applyNumberFormat="1" applyFont="1" applyFill="1" applyBorder="1" applyAlignment="1" applyProtection="1">
      <alignment horizontal="center" vertical="center"/>
      <protection locked="0"/>
    </xf>
    <xf numFmtId="0" fontId="12" fillId="6" borderId="36" xfId="1" applyFont="1" applyFill="1" applyBorder="1" applyAlignment="1" applyProtection="1">
      <alignment horizontal="center" vertical="justify"/>
      <protection locked="0"/>
    </xf>
    <xf numFmtId="0" fontId="12" fillId="6" borderId="34" xfId="1" applyFont="1" applyFill="1" applyBorder="1" applyAlignment="1" applyProtection="1">
      <alignment horizontal="center" vertical="justify"/>
      <protection locked="0"/>
    </xf>
    <xf numFmtId="0" fontId="12" fillId="6" borderId="41" xfId="1" applyFont="1" applyFill="1" applyBorder="1" applyAlignment="1" applyProtection="1">
      <alignment horizontal="center" vertical="justify"/>
      <protection locked="0"/>
    </xf>
    <xf numFmtId="0" fontId="15" fillId="6" borderId="0" xfId="0" applyFont="1" applyFill="1" applyBorder="1" applyAlignment="1" applyProtection="1">
      <alignment horizontal="left" vertical="center" wrapText="1"/>
      <protection hidden="1"/>
    </xf>
    <xf numFmtId="0" fontId="15" fillId="6" borderId="18" xfId="0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12" fillId="6" borderId="18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12" fillId="6" borderId="36" xfId="1" applyFont="1" applyFill="1" applyBorder="1" applyAlignment="1" applyProtection="1">
      <alignment horizontal="center" vertical="center"/>
      <protection locked="0"/>
    </xf>
    <xf numFmtId="0" fontId="12" fillId="6" borderId="34" xfId="1" applyFont="1" applyFill="1" applyBorder="1" applyAlignment="1" applyProtection="1">
      <alignment horizontal="center" vertical="center"/>
      <protection locked="0"/>
    </xf>
    <xf numFmtId="0" fontId="12" fillId="6" borderId="41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8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40" xfId="1" applyFont="1" applyFill="1" applyBorder="1" applyAlignment="1" applyProtection="1">
      <alignment horizontal="center" vertical="center" wrapText="1"/>
      <protection locked="0"/>
    </xf>
    <xf numFmtId="0" fontId="1" fillId="6" borderId="36" xfId="1" applyFont="1" applyFill="1" applyBorder="1" applyAlignment="1" applyProtection="1">
      <alignment horizontal="center" vertical="justify"/>
      <protection locked="0"/>
    </xf>
    <xf numFmtId="0" fontId="1" fillId="6" borderId="34" xfId="1" applyFont="1" applyFill="1" applyBorder="1" applyAlignment="1" applyProtection="1">
      <alignment horizontal="center" vertical="justify"/>
      <protection locked="0"/>
    </xf>
    <xf numFmtId="0" fontId="1" fillId="6" borderId="41" xfId="1" applyFont="1" applyFill="1" applyBorder="1" applyAlignment="1" applyProtection="1">
      <alignment horizontal="center" vertical="justify"/>
      <protection locked="0"/>
    </xf>
    <xf numFmtId="0" fontId="1" fillId="6" borderId="39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8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40" xfId="1" applyFont="1" applyFill="1" applyBorder="1" applyAlignment="1" applyProtection="1">
      <alignment horizontal="center" vertical="center" wrapText="1"/>
      <protection locked="0"/>
    </xf>
    <xf numFmtId="0" fontId="1" fillId="6" borderId="4" xfId="1" applyFont="1" applyFill="1" applyBorder="1" applyAlignment="1" applyProtection="1">
      <alignment horizontal="center" vertical="center"/>
      <protection locked="0"/>
    </xf>
    <xf numFmtId="0" fontId="1" fillId="6" borderId="21" xfId="1" applyFont="1" applyFill="1" applyBorder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1" xfId="2" applyNumberFormat="1" applyFont="1" applyFill="1" applyBorder="1" applyAlignment="1" applyProtection="1">
      <alignment horizontal="right" vertical="center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21" xfId="1" applyNumberFormat="1" applyFont="1" applyFill="1" applyBorder="1" applyAlignment="1" applyProtection="1">
      <alignment horizontal="center" vertical="center"/>
      <protection hidden="1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6" fillId="6" borderId="49" xfId="0" applyFont="1" applyFill="1" applyBorder="1" applyAlignment="1" applyProtection="1">
      <alignment horizontal="center" vertical="center" wrapText="1"/>
      <protection hidden="1"/>
    </xf>
    <xf numFmtId="0" fontId="3" fillId="6" borderId="7" xfId="1" applyFont="1" applyFill="1" applyBorder="1" applyAlignment="1" applyProtection="1">
      <alignment horizontal="center" vertical="center"/>
      <protection hidden="1"/>
    </xf>
    <xf numFmtId="0" fontId="3" fillId="6" borderId="16" xfId="1" applyFont="1" applyFill="1" applyBorder="1" applyAlignment="1" applyProtection="1">
      <alignment horizontal="center" vertical="center"/>
      <protection hidden="1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1" fillId="6" borderId="43" xfId="1" applyFont="1" applyFill="1" applyBorder="1" applyAlignment="1" applyProtection="1">
      <alignment horizontal="center" vertical="center"/>
      <protection hidden="1"/>
    </xf>
    <xf numFmtId="0" fontId="1" fillId="6" borderId="46" xfId="1" applyFont="1" applyFill="1" applyBorder="1" applyAlignment="1" applyProtection="1">
      <alignment horizontal="center" vertical="center"/>
      <protection hidden="1"/>
    </xf>
    <xf numFmtId="0" fontId="1" fillId="6" borderId="42" xfId="1" applyFont="1" applyFill="1" applyBorder="1" applyAlignment="1" applyProtection="1">
      <alignment horizontal="center" vertical="center"/>
      <protection hidden="1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0" fontId="6" fillId="6" borderId="52" xfId="0" applyFont="1" applyFill="1" applyBorder="1" applyAlignment="1" applyProtection="1">
      <alignment horizontal="center" vertical="center" wrapText="1"/>
      <protection hidden="1"/>
    </xf>
    <xf numFmtId="0" fontId="6" fillId="6" borderId="53" xfId="0" applyFont="1" applyFill="1" applyBorder="1" applyAlignment="1" applyProtection="1">
      <alignment horizontal="center" vertical="center" wrapText="1"/>
      <protection hidden="1"/>
    </xf>
    <xf numFmtId="0" fontId="3" fillId="6" borderId="30" xfId="1" applyFont="1" applyFill="1" applyBorder="1" applyAlignment="1" applyProtection="1">
      <alignment horizontal="center" vertical="center"/>
      <protection hidden="1"/>
    </xf>
    <xf numFmtId="0" fontId="3" fillId="6" borderId="50" xfId="1" applyFont="1" applyFill="1" applyBorder="1" applyAlignment="1" applyProtection="1">
      <alignment horizontal="center" vertical="center"/>
      <protection hidden="1"/>
    </xf>
    <xf numFmtId="49" fontId="6" fillId="6" borderId="37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45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38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6" xfId="1" applyFont="1" applyFill="1" applyBorder="1" applyAlignment="1" applyProtection="1">
      <alignment horizontal="left" vertical="center"/>
      <protection hidden="1"/>
    </xf>
    <xf numFmtId="0" fontId="13" fillId="6" borderId="0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horizontal="left" vertical="center" wrapText="1"/>
      <protection hidden="1"/>
    </xf>
    <xf numFmtId="0" fontId="13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7" xfId="1" applyFont="1" applyFill="1" applyBorder="1" applyAlignment="1" applyProtection="1">
      <alignment horizontal="center"/>
    </xf>
    <xf numFmtId="0" fontId="13" fillId="6" borderId="12" xfId="1" applyFont="1" applyFill="1" applyBorder="1" applyAlignment="1" applyProtection="1">
      <alignment horizontal="center" vertical="center"/>
      <protection locked="0"/>
    </xf>
    <xf numFmtId="0" fontId="13" fillId="6" borderId="50" xfId="1" applyFont="1" applyFill="1" applyBorder="1" applyAlignment="1" applyProtection="1">
      <alignment horizontal="center" vertical="center"/>
      <protection locked="0"/>
    </xf>
    <xf numFmtId="0" fontId="13" fillId="6" borderId="7" xfId="1" applyFont="1" applyFill="1" applyBorder="1" applyAlignment="1" applyProtection="1">
      <alignment horizontal="left" vertical="center" wrapText="1"/>
      <protection hidden="1"/>
    </xf>
    <xf numFmtId="0" fontId="13" fillId="6" borderId="29" xfId="1" applyFont="1" applyFill="1" applyBorder="1" applyAlignment="1" applyProtection="1">
      <alignment horizontal="left" vertical="center" wrapText="1"/>
      <protection hidden="1"/>
    </xf>
    <xf numFmtId="0" fontId="1" fillId="6" borderId="36" xfId="1" applyFont="1" applyFill="1" applyBorder="1" applyAlignment="1" applyProtection="1">
      <alignment horizontal="center" vertical="center"/>
      <protection locked="0"/>
    </xf>
    <xf numFmtId="0" fontId="1" fillId="6" borderId="34" xfId="1" applyFont="1" applyFill="1" applyBorder="1" applyAlignment="1" applyProtection="1">
      <alignment horizontal="center" vertical="center"/>
      <protection locked="0"/>
    </xf>
    <xf numFmtId="0" fontId="1" fillId="6" borderId="41" xfId="1" applyFont="1" applyFill="1" applyBorder="1" applyAlignment="1" applyProtection="1">
      <alignment horizontal="center" vertical="center"/>
      <protection locked="0"/>
    </xf>
    <xf numFmtId="0" fontId="12" fillId="6" borderId="0" xfId="1" applyFont="1" applyFill="1" applyBorder="1" applyAlignment="1" applyProtection="1">
      <alignment horizontal="left" vertical="center"/>
      <protection hidden="1"/>
    </xf>
    <xf numFmtId="0" fontId="12" fillId="6" borderId="18" xfId="1" applyFont="1" applyFill="1" applyBorder="1" applyAlignment="1" applyProtection="1">
      <alignment horizontal="left" vertical="center"/>
      <protection hidden="1"/>
    </xf>
    <xf numFmtId="0" fontId="17" fillId="6" borderId="5" xfId="1" applyFont="1" applyFill="1" applyBorder="1" applyAlignment="1" applyProtection="1">
      <alignment horizontal="left" vertical="center"/>
    </xf>
    <xf numFmtId="0" fontId="17" fillId="6" borderId="4" xfId="1" applyFont="1" applyFill="1" applyBorder="1" applyAlignment="1" applyProtection="1">
      <alignment horizontal="left" vertical="center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3" fillId="6" borderId="22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506571</xdr:colOff>
      <xdr:row>30</xdr:row>
      <xdr:rowOff>33616</xdr:rowOff>
    </xdr:from>
    <xdr:ext cx="1541305" cy="571501"/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8102" y="6951147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217714</xdr:colOff>
      <xdr:row>29</xdr:row>
      <xdr:rowOff>84498</xdr:rowOff>
    </xdr:from>
    <xdr:ext cx="1885697" cy="643165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420" y="12523027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10" zoomScale="80" zoomScaleNormal="80" workbookViewId="0">
      <selection activeCell="D29" sqref="D29:K29"/>
    </sheetView>
  </sheetViews>
  <sheetFormatPr baseColWidth="10" defaultRowHeight="12.75"/>
  <cols>
    <col min="1" max="1" width="7.140625" style="1" customWidth="1"/>
    <col min="2" max="2" width="12" style="1" customWidth="1"/>
    <col min="3" max="3" width="9.7109375" style="1" customWidth="1"/>
    <col min="4" max="4" width="11.140625" style="1" customWidth="1"/>
    <col min="5" max="5" width="18.5703125" style="1" customWidth="1"/>
    <col min="6" max="6" width="31.85546875" style="1" customWidth="1"/>
    <col min="7" max="7" width="46.28515625" style="1" customWidth="1"/>
    <col min="8" max="8" width="14.5703125" style="1" bestFit="1" customWidth="1"/>
    <col min="9" max="9" width="8.42578125" style="1" bestFit="1" customWidth="1"/>
    <col min="10" max="10" width="21.140625" style="1" hidden="1" customWidth="1"/>
    <col min="11" max="11" width="32.140625" style="1" customWidth="1"/>
    <col min="12" max="16384" width="11.42578125" style="1"/>
  </cols>
  <sheetData>
    <row r="1" spans="2:11" ht="13.5" thickBot="1"/>
    <row r="2" spans="2:11" ht="15" customHeight="1">
      <c r="B2" s="136" t="s">
        <v>55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5" customHeight="1">
      <c r="B3" s="139"/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5" customHeight="1" thickBot="1">
      <c r="B4" s="142"/>
      <c r="C4" s="143"/>
      <c r="D4" s="143"/>
      <c r="E4" s="143"/>
      <c r="F4" s="143"/>
      <c r="G4" s="143"/>
      <c r="H4" s="143"/>
      <c r="I4" s="143"/>
      <c r="J4" s="143"/>
      <c r="K4" s="144"/>
    </row>
    <row r="5" spans="2:11" ht="18.75" customHeight="1" thickBot="1">
      <c r="B5" s="112" t="s">
        <v>70</v>
      </c>
      <c r="C5" s="113"/>
      <c r="D5" s="114"/>
      <c r="E5" s="114"/>
      <c r="F5" s="114"/>
      <c r="G5" s="115"/>
      <c r="H5" s="163" t="s">
        <v>11</v>
      </c>
      <c r="I5" s="164"/>
      <c r="J5" s="164"/>
      <c r="K5" s="165"/>
    </row>
    <row r="6" spans="2:11" ht="30" customHeight="1">
      <c r="B6" s="166"/>
      <c r="C6" s="167"/>
      <c r="D6" s="159"/>
      <c r="E6" s="159"/>
      <c r="F6" s="159"/>
      <c r="G6" s="160"/>
      <c r="H6" s="168" t="s">
        <v>8</v>
      </c>
      <c r="I6" s="173"/>
      <c r="J6" s="174"/>
      <c r="K6" s="175"/>
    </row>
    <row r="7" spans="2:11" ht="15.75" customHeight="1">
      <c r="B7" s="10" t="s">
        <v>21</v>
      </c>
      <c r="C7" s="11"/>
      <c r="D7" s="161" t="str">
        <f>+'Completar SOFSE'!B7</f>
        <v>EX-2020-32019725- -APN-SG#SOFSE</v>
      </c>
      <c r="E7" s="161"/>
      <c r="F7" s="161"/>
      <c r="G7" s="162"/>
      <c r="H7" s="169"/>
      <c r="I7" s="176"/>
      <c r="J7" s="177"/>
      <c r="K7" s="178"/>
    </row>
    <row r="8" spans="2:11" ht="15.75" customHeight="1">
      <c r="B8" s="147" t="s">
        <v>9</v>
      </c>
      <c r="C8" s="148"/>
      <c r="D8" s="161" t="str">
        <f>+'Completar SOFSE'!B8</f>
        <v>ADQUISICIÓN DE EJES DE PAR MONTADO DE EMU CSR</v>
      </c>
      <c r="E8" s="161"/>
      <c r="F8" s="161"/>
      <c r="G8" s="162"/>
      <c r="H8" s="12" t="s">
        <v>26</v>
      </c>
      <c r="I8" s="170"/>
      <c r="J8" s="171"/>
      <c r="K8" s="172"/>
    </row>
    <row r="9" spans="2:11" ht="16.5" customHeight="1">
      <c r="B9" s="147"/>
      <c r="C9" s="148"/>
      <c r="D9" s="161"/>
      <c r="E9" s="161"/>
      <c r="F9" s="161"/>
      <c r="G9" s="162"/>
      <c r="H9" s="13" t="s">
        <v>1</v>
      </c>
      <c r="I9" s="170"/>
      <c r="J9" s="171"/>
      <c r="K9" s="172"/>
    </row>
    <row r="10" spans="2:11" ht="16.5" customHeight="1">
      <c r="B10" s="147"/>
      <c r="C10" s="148"/>
      <c r="D10" s="161"/>
      <c r="E10" s="161"/>
      <c r="F10" s="161"/>
      <c r="G10" s="162"/>
      <c r="H10" s="13" t="s">
        <v>2</v>
      </c>
      <c r="I10" s="156"/>
      <c r="J10" s="157"/>
      <c r="K10" s="158"/>
    </row>
    <row r="11" spans="2:11" ht="15">
      <c r="B11" s="17" t="s">
        <v>17</v>
      </c>
      <c r="C11" s="18"/>
      <c r="D11" s="116" t="str">
        <f>+'Completar SOFSE'!B11</f>
        <v>Por Renglón</v>
      </c>
      <c r="E11" s="18"/>
      <c r="F11" s="11"/>
      <c r="G11" s="11"/>
      <c r="H11" s="14" t="s">
        <v>5</v>
      </c>
      <c r="I11" s="153"/>
      <c r="J11" s="154"/>
      <c r="K11" s="155"/>
    </row>
    <row r="12" spans="2:11" ht="13.5" thickBot="1">
      <c r="B12" s="19"/>
      <c r="C12" s="20"/>
      <c r="D12" s="20"/>
      <c r="E12" s="21"/>
      <c r="F12" s="20"/>
      <c r="G12" s="20"/>
      <c r="H12" s="15"/>
      <c r="I12" s="22"/>
      <c r="J12" s="22"/>
      <c r="K12" s="16"/>
    </row>
    <row r="13" spans="2:11" ht="15" customHeight="1">
      <c r="B13" s="145" t="s">
        <v>53</v>
      </c>
      <c r="C13" s="149" t="s">
        <v>10</v>
      </c>
      <c r="D13" s="149" t="s">
        <v>3</v>
      </c>
      <c r="E13" s="151" t="s">
        <v>4</v>
      </c>
      <c r="F13" s="129" t="s">
        <v>29</v>
      </c>
      <c r="G13" s="129" t="s">
        <v>52</v>
      </c>
      <c r="H13" s="127" t="s">
        <v>30</v>
      </c>
      <c r="I13" s="127" t="s">
        <v>31</v>
      </c>
      <c r="J13" s="125" t="s">
        <v>32</v>
      </c>
      <c r="K13" s="127" t="s">
        <v>33</v>
      </c>
    </row>
    <row r="14" spans="2:11" ht="15.75" customHeight="1" thickBot="1">
      <c r="B14" s="146"/>
      <c r="C14" s="150"/>
      <c r="D14" s="150"/>
      <c r="E14" s="152"/>
      <c r="F14" s="130"/>
      <c r="G14" s="130"/>
      <c r="H14" s="128"/>
      <c r="I14" s="128"/>
      <c r="J14" s="126"/>
      <c r="K14" s="128"/>
    </row>
    <row r="15" spans="2:11" ht="62.25" customHeight="1" thickBot="1">
      <c r="B15" s="2">
        <f>+'Completar SOFSE'!A21</f>
        <v>1</v>
      </c>
      <c r="C15" s="3">
        <f>VLOOKUP(B15,'Completar SOFSE'!$A$19:$E$483,2,0)</f>
        <v>48</v>
      </c>
      <c r="D15" s="3" t="str">
        <f>VLOOKUP(B15,'Completar SOFSE'!$A$19:$E$483,3,0)</f>
        <v>C/U</v>
      </c>
      <c r="E15" s="3" t="str">
        <f>VLOOKUP(B15,'Completar SOFSE'!$A$19:$E$483,4,0)</f>
        <v>NUM96100000120N</v>
      </c>
      <c r="F15" s="4" t="str">
        <f>VLOOKUP(B15,'Completar SOFSE'!$A$19:$E$483,5,0)</f>
        <v>EJE DE PAR MONTADO. BOGIE MOTRIZ. COCHES ELECTRICOS CSR</v>
      </c>
      <c r="G15" s="81" t="str">
        <f>VLOOKUP(B15,'Completar SOFSE'!$A$19:$F$483,6,0)</f>
        <v>ALTERNATIVA #1: 34002100003 (CSR)
ALTERNATIVA#2: PLANO: 4.40.1.02.0100 ESP. TÉCNICA: ET-DNT-1052-V1.0 “EJE MOTRIZ PARA COCHES ELECTRICOS. COCHE CSRMITSUBISHI</v>
      </c>
      <c r="H15" s="5"/>
      <c r="I15" s="54"/>
      <c r="J15" s="47">
        <f>+(C15*H15)*I15</f>
        <v>0</v>
      </c>
      <c r="K15" s="23">
        <f>+C15*H15</f>
        <v>0</v>
      </c>
    </row>
    <row r="16" spans="2:11" ht="66.75" customHeight="1" thickBot="1">
      <c r="B16" s="6">
        <f>+B15+1</f>
        <v>2</v>
      </c>
      <c r="C16" s="7">
        <f>VLOOKUP(B16,'Completar SOFSE'!$A$19:$E$483,2,0)</f>
        <v>24</v>
      </c>
      <c r="D16" s="7" t="str">
        <f>VLOOKUP(B16,'Completar SOFSE'!$A$19:$E$483,3,0)</f>
        <v>C/U</v>
      </c>
      <c r="E16" s="7" t="str">
        <f>VLOOKUP(B16,'Completar SOFSE'!$A$19:$E$483,4,0)</f>
        <v>NUM96100000130N</v>
      </c>
      <c r="F16" s="9" t="str">
        <f>VLOOKUP(B16,'Completar SOFSE'!$A$19:$E$483,5,0)</f>
        <v>EJE DE PAR MONTADO. BOGIE. REMOLCADO. COCHES ELECTRICOS CSR</v>
      </c>
      <c r="G16" s="81" t="str">
        <f>VLOOKUP(B16,'Completar SOFSE'!$A$19:$F$483,6,0)</f>
        <v>ALTERNATIVA #1: 34012100001 (CSR)
ALTERNATIVA#2: PLANO: 4.40.1.02.1100 ESP. TÉCNICA ET-DNT-1047-V1.0 “EJE PARA COCHES ELECTRICOS REMOLCADOS. COCHE CSR-MITSUBISHI”</v>
      </c>
      <c r="H16" s="48"/>
      <c r="I16" s="54"/>
      <c r="J16" s="49">
        <f t="shared" ref="J16:J20" si="0">+(C16*H16)*I16</f>
        <v>0</v>
      </c>
      <c r="K16" s="50">
        <f t="shared" ref="K16:K20" si="1">+C16*H16</f>
        <v>0</v>
      </c>
    </row>
    <row r="17" spans="2:11" ht="13.5" hidden="1" thickBot="1">
      <c r="B17" s="6" t="e">
        <f>+#REF!+1</f>
        <v>#REF!</v>
      </c>
      <c r="C17" s="7" t="e">
        <f>VLOOKUP(B17,'Completar SOFSE'!$A$19:$E$483,2,0)</f>
        <v>#REF!</v>
      </c>
      <c r="D17" s="7" t="e">
        <f>VLOOKUP(B17,'Completar SOFSE'!$A$19:$E$483,3,0)</f>
        <v>#REF!</v>
      </c>
      <c r="E17" s="7" t="e">
        <f>VLOOKUP(B17,'Completar SOFSE'!$A$19:$E$483,4,0)</f>
        <v>#REF!</v>
      </c>
      <c r="F17" s="9" t="e">
        <f>VLOOKUP(B17,'Completar SOFSE'!$A$19:$E$483,5,0)</f>
        <v>#REF!</v>
      </c>
      <c r="G17" s="81" t="e">
        <f>VLOOKUP(B17,'Completar SOFSE'!$A$19:$F$483,6,0)</f>
        <v>#REF!</v>
      </c>
      <c r="H17" s="48"/>
      <c r="I17" s="55"/>
      <c r="J17" s="49" t="e">
        <f t="shared" si="0"/>
        <v>#REF!</v>
      </c>
      <c r="K17" s="50" t="e">
        <f t="shared" si="1"/>
        <v>#REF!</v>
      </c>
    </row>
    <row r="18" spans="2:11" hidden="1">
      <c r="B18" s="6" t="e">
        <f t="shared" ref="B18:B20" si="2">+B17+1</f>
        <v>#REF!</v>
      </c>
      <c r="C18" s="7" t="e">
        <f>VLOOKUP(B18,'Completar SOFSE'!$A$19:$E$483,2,0)</f>
        <v>#REF!</v>
      </c>
      <c r="D18" s="7" t="e">
        <f>VLOOKUP(B18,'Completar SOFSE'!$A$19:$E$483,3,0)</f>
        <v>#REF!</v>
      </c>
      <c r="E18" s="7" t="e">
        <f>VLOOKUP(B18,'Completar SOFSE'!$A$19:$E$483,4,0)</f>
        <v>#REF!</v>
      </c>
      <c r="F18" s="9" t="e">
        <f>VLOOKUP(B18,'Completar SOFSE'!$A$19:$E$483,5,0)</f>
        <v>#REF!</v>
      </c>
      <c r="G18" s="81" t="e">
        <f>VLOOKUP(B18,'Completar SOFSE'!$A$19:$F$483,6,0)</f>
        <v>#REF!</v>
      </c>
      <c r="H18" s="48"/>
      <c r="I18" s="55"/>
      <c r="J18" s="49" t="e">
        <f t="shared" si="0"/>
        <v>#REF!</v>
      </c>
      <c r="K18" s="50" t="e">
        <f t="shared" si="1"/>
        <v>#REF!</v>
      </c>
    </row>
    <row r="19" spans="2:11" hidden="1">
      <c r="B19" s="6" t="e">
        <f t="shared" si="2"/>
        <v>#REF!</v>
      </c>
      <c r="C19" s="7" t="e">
        <f>VLOOKUP(B19,'Completar SOFSE'!$A$19:$E$483,2,0)</f>
        <v>#REF!</v>
      </c>
      <c r="D19" s="7" t="e">
        <f>VLOOKUP(B19,'Completar SOFSE'!$A$19:$E$483,3,0)</f>
        <v>#REF!</v>
      </c>
      <c r="E19" s="7" t="e">
        <f>VLOOKUP(B19,'Completar SOFSE'!$A$19:$E$483,4,0)</f>
        <v>#REF!</v>
      </c>
      <c r="F19" s="9" t="e">
        <f>VLOOKUP(B19,'Completar SOFSE'!$A$19:$E$483,5,0)</f>
        <v>#REF!</v>
      </c>
      <c r="G19" s="81" t="e">
        <f>VLOOKUP(B19,'Completar SOFSE'!$A$19:$F$483,6,0)</f>
        <v>#REF!</v>
      </c>
      <c r="H19" s="48"/>
      <c r="I19" s="55"/>
      <c r="J19" s="49" t="e">
        <f t="shared" si="0"/>
        <v>#REF!</v>
      </c>
      <c r="K19" s="50" t="e">
        <f t="shared" si="1"/>
        <v>#REF!</v>
      </c>
    </row>
    <row r="20" spans="2:11" hidden="1">
      <c r="B20" s="6" t="e">
        <f t="shared" si="2"/>
        <v>#REF!</v>
      </c>
      <c r="C20" s="7" t="e">
        <f>VLOOKUP(B20,'Completar SOFSE'!$A$19:$E$483,2,0)</f>
        <v>#REF!</v>
      </c>
      <c r="D20" s="7" t="e">
        <f>VLOOKUP(B20,'Completar SOFSE'!$A$19:$E$483,3,0)</f>
        <v>#REF!</v>
      </c>
      <c r="E20" s="7" t="e">
        <f>VLOOKUP(B20,'Completar SOFSE'!$A$19:$E$483,4,0)</f>
        <v>#REF!</v>
      </c>
      <c r="F20" s="9" t="e">
        <f>VLOOKUP(B20,'Completar SOFSE'!$A$19:$E$483,5,0)</f>
        <v>#REF!</v>
      </c>
      <c r="G20" s="81" t="e">
        <f>VLOOKUP(B20,'Completar SOFSE'!$A$19:$F$483,6,0)</f>
        <v>#REF!</v>
      </c>
      <c r="H20" s="48"/>
      <c r="I20" s="55"/>
      <c r="J20" s="49" t="e">
        <f t="shared" si="0"/>
        <v>#REF!</v>
      </c>
      <c r="K20" s="50" t="e">
        <f t="shared" si="1"/>
        <v>#REF!</v>
      </c>
    </row>
    <row r="21" spans="2:11" hidden="1">
      <c r="B21" s="6">
        <f>+'Completar SOFSE'!A28</f>
        <v>8</v>
      </c>
      <c r="C21" s="7">
        <f>+'Completar SOFSE'!B28</f>
        <v>0</v>
      </c>
      <c r="D21" s="7">
        <f>+'Completar SOFSE'!C28</f>
        <v>0</v>
      </c>
      <c r="E21" s="7">
        <f>+'Completar SOFSE'!D28</f>
        <v>0</v>
      </c>
      <c r="F21" s="9">
        <f>+'Completar SOFSE'!E28</f>
        <v>0</v>
      </c>
      <c r="G21" s="81"/>
      <c r="H21" s="48"/>
      <c r="I21" s="55"/>
      <c r="J21" s="49">
        <f t="shared" ref="J21:J23" si="3">+(C21*H21)*I21</f>
        <v>0</v>
      </c>
      <c r="K21" s="50">
        <f t="shared" ref="K21:K23" si="4">+C21*H21</f>
        <v>0</v>
      </c>
    </row>
    <row r="22" spans="2:11" hidden="1">
      <c r="B22" s="6">
        <f>+'Completar SOFSE'!A29</f>
        <v>9</v>
      </c>
      <c r="C22" s="7">
        <f>+'Completar SOFSE'!B29</f>
        <v>0</v>
      </c>
      <c r="D22" s="7">
        <f>+'Completar SOFSE'!C29</f>
        <v>0</v>
      </c>
      <c r="E22" s="7">
        <f>+'Completar SOFSE'!D29</f>
        <v>0</v>
      </c>
      <c r="F22" s="9">
        <f>+'Completar SOFSE'!E29</f>
        <v>0</v>
      </c>
      <c r="G22" s="81"/>
      <c r="H22" s="48"/>
      <c r="I22" s="55"/>
      <c r="J22" s="49">
        <f t="shared" si="3"/>
        <v>0</v>
      </c>
      <c r="K22" s="50">
        <f t="shared" si="4"/>
        <v>0</v>
      </c>
    </row>
    <row r="23" spans="2:11" ht="13.5" hidden="1" thickBot="1">
      <c r="B23" s="6">
        <f>+'Completar SOFSE'!A30</f>
        <v>10</v>
      </c>
      <c r="C23" s="7">
        <f>+'Completar SOFSE'!B30</f>
        <v>0</v>
      </c>
      <c r="D23" s="7">
        <f>+'Completar SOFSE'!C30</f>
        <v>0</v>
      </c>
      <c r="E23" s="7">
        <f>+'Completar SOFSE'!D30</f>
        <v>0</v>
      </c>
      <c r="F23" s="9">
        <f>+'Completar SOFSE'!E30</f>
        <v>0</v>
      </c>
      <c r="G23" s="81"/>
      <c r="H23" s="48"/>
      <c r="I23" s="55"/>
      <c r="J23" s="49">
        <f t="shared" si="3"/>
        <v>0</v>
      </c>
      <c r="K23" s="50">
        <f t="shared" si="4"/>
        <v>0</v>
      </c>
    </row>
    <row r="24" spans="2:11" ht="19.5" customHeight="1" thickBot="1">
      <c r="B24" s="131" t="s">
        <v>18</v>
      </c>
      <c r="C24" s="132"/>
      <c r="D24" s="132"/>
      <c r="E24" s="132"/>
      <c r="F24" s="133"/>
      <c r="G24" s="83"/>
      <c r="H24" s="84"/>
      <c r="I24" s="84"/>
      <c r="J24" s="85">
        <f>SUM(J15:J16)</f>
        <v>0</v>
      </c>
      <c r="K24" s="86">
        <f>SUM(K15:K16)</f>
        <v>0</v>
      </c>
    </row>
    <row r="25" spans="2:11" ht="16.5" customHeight="1" thickBot="1">
      <c r="B25" s="131" t="s">
        <v>19</v>
      </c>
      <c r="C25" s="132"/>
      <c r="D25" s="132"/>
      <c r="E25" s="132"/>
      <c r="F25" s="133"/>
      <c r="G25" s="87"/>
      <c r="H25" s="88"/>
      <c r="I25" s="88"/>
      <c r="J25" s="89"/>
      <c r="K25" s="90">
        <f>+J24</f>
        <v>0</v>
      </c>
    </row>
    <row r="26" spans="2:11" ht="18.75" thickBot="1">
      <c r="B26" s="131" t="s">
        <v>0</v>
      </c>
      <c r="C26" s="132"/>
      <c r="D26" s="132"/>
      <c r="E26" s="132"/>
      <c r="F26" s="133"/>
      <c r="G26" s="87"/>
      <c r="H26" s="88"/>
      <c r="I26" s="88"/>
      <c r="J26" s="89"/>
      <c r="K26" s="91">
        <f>+K24+K25</f>
        <v>0</v>
      </c>
    </row>
    <row r="27" spans="2:11" ht="19.5" customHeight="1" thickBot="1">
      <c r="B27" s="134" t="s">
        <v>20</v>
      </c>
      <c r="C27" s="135"/>
      <c r="D27" s="123" t="str">
        <f>+'Completar SOFSE'!B12</f>
        <v>Según Artículo 32 del PCP.</v>
      </c>
      <c r="E27" s="123"/>
      <c r="F27" s="123"/>
      <c r="G27" s="123"/>
      <c r="H27" s="123"/>
      <c r="I27" s="123"/>
      <c r="J27" s="123"/>
      <c r="K27" s="124"/>
    </row>
    <row r="28" spans="2:11" ht="18" customHeight="1" thickBot="1">
      <c r="B28" s="134" t="s">
        <v>6</v>
      </c>
      <c r="C28" s="135"/>
      <c r="D28" s="123" t="str">
        <f>+'Completar SOFSE'!B13</f>
        <v>Según Artículo 7 del PCP.</v>
      </c>
      <c r="E28" s="123"/>
      <c r="F28" s="123"/>
      <c r="G28" s="123"/>
      <c r="H28" s="123"/>
      <c r="I28" s="123"/>
      <c r="J28" s="123"/>
      <c r="K28" s="124"/>
    </row>
    <row r="29" spans="2:11" ht="18" customHeight="1" thickBot="1">
      <c r="B29" s="134" t="s">
        <v>54</v>
      </c>
      <c r="C29" s="135"/>
      <c r="D29" s="123" t="str">
        <f>+'Completar SOFSE'!B14</f>
        <v>Según Artículo 8 del PCP.</v>
      </c>
      <c r="E29" s="123"/>
      <c r="F29" s="123"/>
      <c r="G29" s="123"/>
      <c r="H29" s="123"/>
      <c r="I29" s="123"/>
      <c r="J29" s="123"/>
      <c r="K29" s="124"/>
    </row>
    <row r="30" spans="2:11" ht="24" customHeight="1" thickBot="1">
      <c r="B30" s="134" t="s">
        <v>7</v>
      </c>
      <c r="C30" s="135"/>
      <c r="D30" s="123" t="str">
        <f>+'Completar SOFSE'!B15</f>
        <v>60 días corridos. (Según Artículo 95 del RCC.)</v>
      </c>
      <c r="E30" s="123"/>
      <c r="F30" s="123"/>
      <c r="G30" s="123"/>
      <c r="H30" s="123"/>
      <c r="I30" s="123"/>
      <c r="J30" s="123"/>
      <c r="K30" s="124"/>
    </row>
    <row r="31" spans="2:11">
      <c r="B31" s="24"/>
      <c r="C31" s="25"/>
      <c r="D31" s="25"/>
      <c r="E31" s="25"/>
      <c r="F31" s="26"/>
      <c r="G31" s="26"/>
      <c r="H31" s="26"/>
      <c r="I31" s="26"/>
      <c r="J31" s="26"/>
      <c r="K31" s="27"/>
    </row>
    <row r="32" spans="2:11">
      <c r="B32" s="24"/>
      <c r="C32" s="25"/>
      <c r="D32" s="25"/>
      <c r="E32" s="25"/>
      <c r="F32" s="26"/>
      <c r="G32" s="26"/>
      <c r="H32" s="26"/>
      <c r="I32" s="26"/>
      <c r="J32" s="26"/>
      <c r="K32" s="27"/>
    </row>
    <row r="33" spans="2:11">
      <c r="B33" s="24"/>
      <c r="C33" s="25"/>
      <c r="D33" s="25"/>
      <c r="E33" s="25"/>
      <c r="F33" s="26"/>
      <c r="G33" s="26"/>
      <c r="H33" s="26"/>
      <c r="I33" s="26"/>
      <c r="J33" s="26"/>
      <c r="K33" s="27"/>
    </row>
    <row r="34" spans="2:11" ht="13.5" thickBot="1">
      <c r="B34" s="28"/>
      <c r="C34" s="29"/>
      <c r="D34" s="29"/>
      <c r="E34" s="29"/>
      <c r="F34" s="30"/>
      <c r="G34" s="30"/>
      <c r="H34" s="30"/>
      <c r="I34" s="30"/>
      <c r="J34" s="30"/>
      <c r="K34" s="31"/>
    </row>
  </sheetData>
  <sheetProtection algorithmName="SHA-512" hashValue="CdTssGxn8oM16dejfovqGRQo5WkYLwjJGgRk4RVowYfcz+cIR6+bc2iHnOsv8n+owDnYYLkN3xtOTcc1a9Ogyg==" saltValue="lNAvpIyjZpf3AsohrjUqYA==" spinCount="100000" sheet="1" objects="1" scenarios="1"/>
  <mergeCells count="34">
    <mergeCell ref="D6:G6"/>
    <mergeCell ref="D7:G7"/>
    <mergeCell ref="D8:G10"/>
    <mergeCell ref="H5:K5"/>
    <mergeCell ref="B6:C6"/>
    <mergeCell ref="H6:H7"/>
    <mergeCell ref="I8:K8"/>
    <mergeCell ref="I9:K9"/>
    <mergeCell ref="I6:K7"/>
    <mergeCell ref="B2:K4"/>
    <mergeCell ref="B30:C30"/>
    <mergeCell ref="B27:C27"/>
    <mergeCell ref="B28:C28"/>
    <mergeCell ref="B13:B14"/>
    <mergeCell ref="B8:C10"/>
    <mergeCell ref="H13:H14"/>
    <mergeCell ref="I13:I14"/>
    <mergeCell ref="C13:C14"/>
    <mergeCell ref="D13:D14"/>
    <mergeCell ref="E13:E14"/>
    <mergeCell ref="F13:F14"/>
    <mergeCell ref="I11:K11"/>
    <mergeCell ref="D27:K27"/>
    <mergeCell ref="D28:K28"/>
    <mergeCell ref="I10:K10"/>
    <mergeCell ref="D30:K30"/>
    <mergeCell ref="J13:J14"/>
    <mergeCell ref="K13:K14"/>
    <mergeCell ref="G13:G14"/>
    <mergeCell ref="B24:F24"/>
    <mergeCell ref="B25:F25"/>
    <mergeCell ref="B26:F26"/>
    <mergeCell ref="B29:C29"/>
    <mergeCell ref="D29:K29"/>
  </mergeCells>
  <dataValidations count="4">
    <dataValidation allowBlank="1" showInputMessage="1" showErrorMessage="1" promptTitle="Completar por el oferente" prompt="Completar por el oferente" sqref="K21:K23 H21:H23 J15:J23"/>
    <dataValidation operator="equal" allowBlank="1" showInputMessage="1" showErrorMessage="1" promptTitle="Completar por el Oferente" prompt=" " sqref="I6 I8:K10"/>
    <dataValidation allowBlank="1" showErrorMessage="1" promptTitle="Completar por el oferente" prompt="Completar por el oferente" sqref="K15:K20"/>
    <dataValidation allowBlank="1" showInputMessage="1" showErrorMessage="1" promptTitle="Completar por el Oferente" prompt=" " sqref="H15:H20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ompletar por el oferente" prompt="Completar por el oferente">
          <x14:formula1>
            <xm:f>'Completar SOFSE'!$L$5:$L$7</xm:f>
          </x14:formula1>
          <xm:sqref>I21:I23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I11:K11</xm:sqref>
        </x14:dataValidation>
        <x14:dataValidation type="list" allowBlank="1" showInputMessage="1" showErrorMessage="1" promptTitle="Completar por el oferente" prompt=" ">
          <x14:formula1>
            <xm:f>'Completar SOFSE'!$L$5:$L$7</xm:f>
          </x14:formula1>
          <xm:sqref>I15:I20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tabSelected="1" zoomScale="85" zoomScaleNormal="85" workbookViewId="0">
      <selection activeCell="G20" sqref="G20:G24"/>
    </sheetView>
  </sheetViews>
  <sheetFormatPr baseColWidth="10" defaultRowHeight="12.75"/>
  <cols>
    <col min="1" max="1" width="4.7109375" style="1" customWidth="1"/>
    <col min="2" max="2" width="13.42578125" style="1" customWidth="1"/>
    <col min="3" max="3" width="8.7109375" style="1" bestFit="1" customWidth="1"/>
    <col min="4" max="4" width="11.7109375" style="1" customWidth="1"/>
    <col min="5" max="5" width="7.85546875" style="1" bestFit="1" customWidth="1"/>
    <col min="6" max="6" width="18.28515625" style="1" customWidth="1"/>
    <col min="7" max="7" width="26.42578125" style="1" customWidth="1"/>
    <col min="8" max="8" width="36.42578125" style="1" customWidth="1"/>
    <col min="9" max="9" width="16" style="1" bestFit="1" customWidth="1"/>
    <col min="10" max="11" width="16" style="1" customWidth="1"/>
    <col min="12" max="12" width="17.42578125" style="1" bestFit="1" customWidth="1"/>
    <col min="13" max="16384" width="11.42578125" style="1"/>
  </cols>
  <sheetData>
    <row r="1" spans="2:12">
      <c r="B1" s="45"/>
      <c r="C1" s="45"/>
      <c r="D1" s="45"/>
      <c r="E1" s="45"/>
      <c r="F1" s="45"/>
      <c r="G1" s="46"/>
      <c r="H1" s="46"/>
      <c r="I1" s="46"/>
      <c r="J1" s="46"/>
      <c r="K1" s="46"/>
      <c r="L1" s="46"/>
    </row>
    <row r="2" spans="2:12" ht="13.5" thickBot="1">
      <c r="B2" s="45"/>
      <c r="C2" s="45"/>
      <c r="D2" s="45"/>
      <c r="E2" s="45"/>
      <c r="F2" s="45"/>
      <c r="G2" s="46"/>
      <c r="H2" s="46"/>
      <c r="I2" s="46"/>
      <c r="J2" s="46"/>
      <c r="K2" s="46"/>
      <c r="L2" s="46"/>
    </row>
    <row r="3" spans="2:12" ht="23.25" customHeight="1">
      <c r="B3" s="136" t="s">
        <v>56</v>
      </c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2:12" ht="13.5" thickBot="1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2:12" ht="15" thickBot="1">
      <c r="B5" s="59" t="s">
        <v>70</v>
      </c>
      <c r="C5" s="122"/>
      <c r="D5" s="120"/>
      <c r="E5" s="120"/>
      <c r="F5" s="120"/>
      <c r="G5" s="120"/>
      <c r="H5" s="121"/>
      <c r="I5" s="221" t="s">
        <v>11</v>
      </c>
      <c r="J5" s="222"/>
      <c r="K5" s="222"/>
      <c r="L5" s="223"/>
    </row>
    <row r="6" spans="2:12" ht="14.25">
      <c r="B6" s="217"/>
      <c r="C6" s="218"/>
      <c r="D6" s="231"/>
      <c r="E6" s="231"/>
      <c r="F6" s="231"/>
      <c r="G6" s="231"/>
      <c r="H6" s="232"/>
      <c r="I6" s="226" t="s">
        <v>8</v>
      </c>
      <c r="J6" s="182"/>
      <c r="K6" s="183"/>
      <c r="L6" s="184"/>
    </row>
    <row r="7" spans="2:12" ht="14.25">
      <c r="B7" s="56" t="s">
        <v>49</v>
      </c>
      <c r="C7" s="97"/>
      <c r="D7" s="231" t="str">
        <f>+'Completar SOFSE'!B7</f>
        <v>EX-2020-32019725- -APN-SG#SOFSE</v>
      </c>
      <c r="E7" s="231"/>
      <c r="F7" s="231"/>
      <c r="G7" s="231"/>
      <c r="H7" s="232"/>
      <c r="I7" s="227"/>
      <c r="J7" s="185"/>
      <c r="K7" s="186"/>
      <c r="L7" s="187"/>
    </row>
    <row r="8" spans="2:12" ht="25.5" customHeight="1">
      <c r="B8" s="219" t="s">
        <v>9</v>
      </c>
      <c r="C8" s="220"/>
      <c r="D8" s="231" t="str">
        <f>+'Completar SOFSE'!B8</f>
        <v>ADQUISICIÓN DE EJES DE PAR MONTADO DE EMU CSR</v>
      </c>
      <c r="E8" s="231"/>
      <c r="F8" s="231"/>
      <c r="G8" s="231"/>
      <c r="H8" s="232"/>
      <c r="I8" s="57" t="s">
        <v>50</v>
      </c>
      <c r="J8" s="228"/>
      <c r="K8" s="229"/>
      <c r="L8" s="230"/>
    </row>
    <row r="9" spans="2:12" ht="12.75" customHeight="1">
      <c r="B9" s="219"/>
      <c r="C9" s="220"/>
      <c r="D9" s="231"/>
      <c r="E9" s="231"/>
      <c r="F9" s="231"/>
      <c r="G9" s="231"/>
      <c r="H9" s="232"/>
      <c r="I9" s="58" t="s">
        <v>1</v>
      </c>
      <c r="J9" s="228"/>
      <c r="K9" s="229"/>
      <c r="L9" s="230"/>
    </row>
    <row r="10" spans="2:12" ht="18" customHeight="1">
      <c r="B10" s="219"/>
      <c r="C10" s="220"/>
      <c r="D10" s="231"/>
      <c r="E10" s="231"/>
      <c r="F10" s="231"/>
      <c r="G10" s="231"/>
      <c r="H10" s="232"/>
      <c r="I10" s="58" t="s">
        <v>2</v>
      </c>
      <c r="J10" s="179"/>
      <c r="K10" s="180"/>
      <c r="L10" s="181"/>
    </row>
    <row r="11" spans="2:12" ht="15" customHeight="1">
      <c r="B11" s="59" t="s">
        <v>17</v>
      </c>
      <c r="C11" s="65"/>
      <c r="D11" s="161" t="str">
        <f>+'Completar SOFSE'!B11</f>
        <v>Por Renglón</v>
      </c>
      <c r="E11" s="161"/>
      <c r="F11" s="161"/>
      <c r="G11" s="161"/>
      <c r="H11" s="79"/>
      <c r="I11" s="69" t="s">
        <v>5</v>
      </c>
      <c r="J11" s="153"/>
      <c r="K11" s="154"/>
      <c r="L11" s="155"/>
    </row>
    <row r="12" spans="2:12" ht="15.75" customHeight="1" thickBot="1">
      <c r="B12" s="66"/>
      <c r="C12" s="65"/>
      <c r="D12" s="65"/>
      <c r="E12" s="65"/>
      <c r="F12" s="65"/>
      <c r="G12" s="65"/>
      <c r="H12" s="82"/>
      <c r="I12" s="70"/>
      <c r="J12" s="224"/>
      <c r="K12" s="224"/>
      <c r="L12" s="225"/>
    </row>
    <row r="13" spans="2:12" ht="13.5" thickBot="1">
      <c r="B13" s="203" t="s">
        <v>47</v>
      </c>
      <c r="C13" s="205" t="s">
        <v>53</v>
      </c>
      <c r="D13" s="205" t="s">
        <v>10</v>
      </c>
      <c r="E13" s="205" t="s">
        <v>3</v>
      </c>
      <c r="F13" s="205" t="s">
        <v>4</v>
      </c>
      <c r="G13" s="212" t="s">
        <v>29</v>
      </c>
      <c r="H13" s="212" t="s">
        <v>52</v>
      </c>
      <c r="I13" s="197" t="s">
        <v>34</v>
      </c>
      <c r="J13" s="198"/>
      <c r="K13" s="198"/>
      <c r="L13" s="199"/>
    </row>
    <row r="14" spans="2:12" ht="13.5" thickBot="1">
      <c r="B14" s="204"/>
      <c r="C14" s="150"/>
      <c r="D14" s="150"/>
      <c r="E14" s="150"/>
      <c r="F14" s="150"/>
      <c r="G14" s="213"/>
      <c r="H14" s="213"/>
      <c r="I14" s="75" t="s">
        <v>35</v>
      </c>
      <c r="J14" s="76" t="s">
        <v>36</v>
      </c>
      <c r="K14" s="77" t="s">
        <v>37</v>
      </c>
      <c r="L14" s="78" t="s">
        <v>18</v>
      </c>
    </row>
    <row r="15" spans="2:12" ht="15" customHeight="1">
      <c r="B15" s="67" t="s">
        <v>38</v>
      </c>
      <c r="C15" s="206">
        <f>+'Completar SOFSE'!A21</f>
        <v>1</v>
      </c>
      <c r="D15" s="200">
        <f>VLOOKUP(C15,'Completar SOFSE'!$A$19:$E$483,2,0)</f>
        <v>48</v>
      </c>
      <c r="E15" s="200" t="str">
        <f>VLOOKUP(C15,'Completar SOFSE'!$A$19:$E$483,3,0)</f>
        <v>C/U</v>
      </c>
      <c r="F15" s="200" t="str">
        <f>VLOOKUP(C15,'Completar SOFSE'!$A$19:$E$483,4,0)</f>
        <v>NUM96100000120N</v>
      </c>
      <c r="G15" s="209" t="str">
        <f>VLOOKUP(C15,'Completar SOFSE'!$A$19:$E$483,5,0)</f>
        <v>EJE DE PAR MONTADO. BOGIE MOTRIZ. COCHES ELECTRICOS CSR</v>
      </c>
      <c r="H15" s="214" t="str">
        <f>VLOOKUP(C15,'Completar SOFSE'!$A$19:$F$483,6,0)</f>
        <v>ALTERNATIVA #1: 34002100003 (CSR)
ALTERNATIVA#2: PLANO: 4.40.1.02.0100 ESP. TÉCNICA: ET-DNT-1052-V1.0 “EJE MOTRIZ PARA COCHES ELECTRICOS. COCHE CSRMITSUBISHI</v>
      </c>
      <c r="I15" s="60"/>
      <c r="J15" s="71"/>
      <c r="K15" s="72"/>
      <c r="L15" s="23">
        <f>I15*$D$15+J15*$D$15+K15*$D$15</f>
        <v>0</v>
      </c>
    </row>
    <row r="16" spans="2:12" ht="15" customHeight="1">
      <c r="B16" s="68" t="s">
        <v>39</v>
      </c>
      <c r="C16" s="207"/>
      <c r="D16" s="201"/>
      <c r="E16" s="201"/>
      <c r="F16" s="201"/>
      <c r="G16" s="210"/>
      <c r="H16" s="215"/>
      <c r="I16" s="61"/>
      <c r="J16" s="73"/>
      <c r="K16" s="74"/>
      <c r="L16" s="50">
        <f t="shared" ref="L16:L19" si="0">I16*$D$15+J16*$D$15+K16*$D$15</f>
        <v>0</v>
      </c>
    </row>
    <row r="17" spans="2:13" ht="15" customHeight="1">
      <c r="B17" s="68" t="s">
        <v>40</v>
      </c>
      <c r="C17" s="207"/>
      <c r="D17" s="201"/>
      <c r="E17" s="201"/>
      <c r="F17" s="201"/>
      <c r="G17" s="210"/>
      <c r="H17" s="215"/>
      <c r="I17" s="61"/>
      <c r="J17" s="73"/>
      <c r="K17" s="74"/>
      <c r="L17" s="50">
        <f t="shared" si="0"/>
        <v>0</v>
      </c>
    </row>
    <row r="18" spans="2:13" ht="15" customHeight="1">
      <c r="B18" s="68" t="s">
        <v>41</v>
      </c>
      <c r="C18" s="207"/>
      <c r="D18" s="201"/>
      <c r="E18" s="201"/>
      <c r="F18" s="201"/>
      <c r="G18" s="210"/>
      <c r="H18" s="215"/>
      <c r="I18" s="61"/>
      <c r="J18" s="48"/>
      <c r="K18" s="74"/>
      <c r="L18" s="50">
        <f t="shared" si="0"/>
        <v>0</v>
      </c>
    </row>
    <row r="19" spans="2:13" ht="15.75" customHeight="1" thickBot="1">
      <c r="B19" s="68" t="s">
        <v>42</v>
      </c>
      <c r="C19" s="208"/>
      <c r="D19" s="202"/>
      <c r="E19" s="202"/>
      <c r="F19" s="202"/>
      <c r="G19" s="211"/>
      <c r="H19" s="216"/>
      <c r="I19" s="62"/>
      <c r="J19" s="51"/>
      <c r="K19" s="63"/>
      <c r="L19" s="50">
        <f t="shared" si="0"/>
        <v>0</v>
      </c>
      <c r="M19" s="111"/>
    </row>
    <row r="20" spans="2:13" ht="15" customHeight="1" thickBot="1">
      <c r="B20" s="67" t="s">
        <v>38</v>
      </c>
      <c r="C20" s="206">
        <f>+C15+1</f>
        <v>2</v>
      </c>
      <c r="D20" s="200">
        <f>VLOOKUP(C20,'Completar SOFSE'!$A$19:$E$483,2,0)</f>
        <v>24</v>
      </c>
      <c r="E20" s="200" t="str">
        <f>VLOOKUP(C20,'Completar SOFSE'!$A$19:$E$483,3,0)</f>
        <v>C/U</v>
      </c>
      <c r="F20" s="200" t="str">
        <f>VLOOKUP(C20,'Completar SOFSE'!$A$19:$E$483,4,0)</f>
        <v>NUM96100000130N</v>
      </c>
      <c r="G20" s="209" t="str">
        <f>VLOOKUP(C20,'Completar SOFSE'!$A$19:$E$483,5,0)</f>
        <v>EJE DE PAR MONTADO. BOGIE. REMOLCADO. COCHES ELECTRICOS CSR</v>
      </c>
      <c r="H20" s="214" t="str">
        <f>VLOOKUP(C20,'Completar SOFSE'!$A$19:$F$483,6,0)</f>
        <v>ALTERNATIVA #1: 34012100001 (CSR)
ALTERNATIVA#2: PLANO: 4.40.1.02.1100 ESP. TÉCNICA ET-DNT-1047-V1.0 “EJE PARA COCHES ELECTRICOS REMOLCADOS. COCHE CSR-MITSUBISHI”</v>
      </c>
      <c r="I20" s="62"/>
      <c r="J20" s="74"/>
      <c r="K20" s="74"/>
      <c r="L20" s="23">
        <f>I20*$D$20+J20*$D$20+K20*$D$20</f>
        <v>0</v>
      </c>
    </row>
    <row r="21" spans="2:13" ht="13.5" thickBot="1">
      <c r="B21" s="68" t="s">
        <v>39</v>
      </c>
      <c r="C21" s="207"/>
      <c r="D21" s="201"/>
      <c r="E21" s="201"/>
      <c r="F21" s="201"/>
      <c r="G21" s="210"/>
      <c r="H21" s="215"/>
      <c r="I21" s="62"/>
      <c r="J21" s="74"/>
      <c r="K21" s="74"/>
      <c r="L21" s="50">
        <f t="shared" ref="L21:L24" si="1">I21*$D$20+J21*$D$20+K21*$D$20</f>
        <v>0</v>
      </c>
    </row>
    <row r="22" spans="2:13" ht="13.5" thickBot="1">
      <c r="B22" s="68" t="s">
        <v>40</v>
      </c>
      <c r="C22" s="207"/>
      <c r="D22" s="201"/>
      <c r="E22" s="201"/>
      <c r="F22" s="201"/>
      <c r="G22" s="210"/>
      <c r="H22" s="215"/>
      <c r="I22" s="62"/>
      <c r="J22" s="74"/>
      <c r="K22" s="74"/>
      <c r="L22" s="50">
        <f t="shared" si="1"/>
        <v>0</v>
      </c>
    </row>
    <row r="23" spans="2:13" ht="14.25" customHeight="1" thickBot="1">
      <c r="B23" s="68" t="s">
        <v>41</v>
      </c>
      <c r="C23" s="207"/>
      <c r="D23" s="201"/>
      <c r="E23" s="201"/>
      <c r="F23" s="201"/>
      <c r="G23" s="210"/>
      <c r="H23" s="215"/>
      <c r="I23" s="62"/>
      <c r="J23" s="48"/>
      <c r="K23" s="74"/>
      <c r="L23" s="50">
        <f t="shared" si="1"/>
        <v>0</v>
      </c>
    </row>
    <row r="24" spans="2:13" ht="13.5" thickBot="1">
      <c r="B24" s="68" t="s">
        <v>42</v>
      </c>
      <c r="C24" s="208"/>
      <c r="D24" s="202"/>
      <c r="E24" s="202"/>
      <c r="F24" s="202"/>
      <c r="G24" s="211"/>
      <c r="H24" s="216"/>
      <c r="I24" s="62"/>
      <c r="J24" s="51"/>
      <c r="K24" s="63"/>
      <c r="L24" s="52">
        <f t="shared" si="1"/>
        <v>0</v>
      </c>
    </row>
    <row r="25" spans="2:13" ht="24" customHeight="1" thickBot="1">
      <c r="B25" s="190" t="s">
        <v>27</v>
      </c>
      <c r="C25" s="191"/>
      <c r="D25" s="191"/>
      <c r="E25" s="191"/>
      <c r="F25" s="191"/>
      <c r="G25" s="191"/>
      <c r="H25" s="64"/>
      <c r="I25" s="192">
        <f>SUM(L15:L24)</f>
        <v>0</v>
      </c>
      <c r="J25" s="193"/>
      <c r="K25" s="193"/>
      <c r="L25" s="194"/>
    </row>
    <row r="26" spans="2:13" ht="18.75" customHeight="1" thickBot="1">
      <c r="B26" s="117" t="s">
        <v>43</v>
      </c>
      <c r="C26" s="118"/>
      <c r="D26" s="118"/>
      <c r="E26" s="119"/>
      <c r="F26" s="188"/>
      <c r="G26" s="188"/>
      <c r="H26" s="188"/>
      <c r="I26" s="188"/>
      <c r="J26" s="188"/>
      <c r="K26" s="188"/>
      <c r="L26" s="189"/>
    </row>
    <row r="27" spans="2:13" ht="18.75" customHeight="1" thickBot="1">
      <c r="B27" s="233" t="s">
        <v>44</v>
      </c>
      <c r="C27" s="234"/>
      <c r="D27" s="235" t="s">
        <v>71</v>
      </c>
      <c r="E27" s="235"/>
      <c r="F27" s="235"/>
      <c r="G27" s="235"/>
      <c r="H27" s="94"/>
      <c r="I27" s="195"/>
      <c r="J27" s="195"/>
      <c r="K27" s="195"/>
      <c r="L27" s="196"/>
    </row>
    <row r="28" spans="2:13" ht="18.75" customHeight="1" thickBot="1">
      <c r="B28" s="233" t="s">
        <v>45</v>
      </c>
      <c r="C28" s="234"/>
      <c r="D28" s="235" t="str">
        <f>+'Completar SOFSE'!B13</f>
        <v>Según Artículo 7 del PCP.</v>
      </c>
      <c r="E28" s="235"/>
      <c r="F28" s="235"/>
      <c r="G28" s="235"/>
      <c r="H28" s="94"/>
      <c r="I28" s="195"/>
      <c r="J28" s="195"/>
      <c r="K28" s="195"/>
      <c r="L28" s="196"/>
    </row>
    <row r="29" spans="2:13" ht="18.75" customHeight="1" thickBot="1">
      <c r="B29" s="233" t="s">
        <v>46</v>
      </c>
      <c r="C29" s="234"/>
      <c r="D29" s="235" t="str">
        <f>+'Completar SOFSE'!B15</f>
        <v>60 días corridos. (Según Artículo 95 del RCC.)</v>
      </c>
      <c r="E29" s="235"/>
      <c r="F29" s="235"/>
      <c r="G29" s="235"/>
      <c r="H29" s="94"/>
      <c r="I29" s="236"/>
      <c r="J29" s="236"/>
      <c r="K29" s="236"/>
      <c r="L29" s="196"/>
    </row>
    <row r="30" spans="2:13">
      <c r="B30" s="98"/>
      <c r="C30" s="99"/>
      <c r="D30" s="99"/>
      <c r="E30" s="99"/>
      <c r="F30" s="99"/>
      <c r="G30" s="100"/>
      <c r="H30" s="100"/>
      <c r="I30" s="100"/>
      <c r="J30" s="100"/>
      <c r="K30" s="100"/>
      <c r="L30" s="101"/>
    </row>
    <row r="31" spans="2:13">
      <c r="B31" s="24"/>
      <c r="C31" s="25"/>
      <c r="D31" s="25"/>
      <c r="E31" s="25"/>
      <c r="F31" s="25"/>
      <c r="G31" s="26"/>
      <c r="H31" s="26"/>
      <c r="I31" s="26"/>
      <c r="J31" s="26"/>
      <c r="K31" s="26"/>
      <c r="L31" s="27"/>
    </row>
    <row r="32" spans="2:13">
      <c r="B32" s="24"/>
      <c r="C32" s="25"/>
      <c r="D32" s="25"/>
      <c r="E32" s="25"/>
      <c r="F32" s="25"/>
      <c r="G32" s="26"/>
      <c r="H32" s="26"/>
      <c r="I32" s="26"/>
      <c r="J32" s="26"/>
      <c r="K32" s="26"/>
      <c r="L32" s="27"/>
    </row>
    <row r="33" spans="2:12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7"/>
    </row>
    <row r="34" spans="2:12" ht="13.5" thickBot="1"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1"/>
    </row>
  </sheetData>
  <sheetProtection algorithmName="SHA-512" hashValue="p+b/YyZXZ72kKliLdA6I89hmahQC0t2tRyKCQ6e7DYniKIn6o4eMdvVlFLZFtP1zB6j7qy+H1RI4+jrii4zwow==" saltValue="ugNp23SlFGDgdzBkgWuZMg==" spinCount="100000" sheet="1" objects="1" scenarios="1"/>
  <mergeCells count="47">
    <mergeCell ref="I28:L28"/>
    <mergeCell ref="I29:L29"/>
    <mergeCell ref="B27:C27"/>
    <mergeCell ref="B28:C28"/>
    <mergeCell ref="B29:C29"/>
    <mergeCell ref="D27:G27"/>
    <mergeCell ref="D28:G28"/>
    <mergeCell ref="D29:G29"/>
    <mergeCell ref="B3:L4"/>
    <mergeCell ref="G20:G24"/>
    <mergeCell ref="E20:E24"/>
    <mergeCell ref="D20:D24"/>
    <mergeCell ref="B6:C6"/>
    <mergeCell ref="B8:C10"/>
    <mergeCell ref="I5:L5"/>
    <mergeCell ref="J12:L12"/>
    <mergeCell ref="I6:I7"/>
    <mergeCell ref="J8:L8"/>
    <mergeCell ref="J9:L9"/>
    <mergeCell ref="D6:H6"/>
    <mergeCell ref="D7:H7"/>
    <mergeCell ref="D8:H10"/>
    <mergeCell ref="D11:G11"/>
    <mergeCell ref="I27:L27"/>
    <mergeCell ref="I13:L13"/>
    <mergeCell ref="E15:E19"/>
    <mergeCell ref="D15:D19"/>
    <mergeCell ref="B13:B14"/>
    <mergeCell ref="C13:C14"/>
    <mergeCell ref="D13:D14"/>
    <mergeCell ref="E13:E14"/>
    <mergeCell ref="F13:F14"/>
    <mergeCell ref="C15:C19"/>
    <mergeCell ref="F15:F19"/>
    <mergeCell ref="G15:G19"/>
    <mergeCell ref="C20:C24"/>
    <mergeCell ref="F20:F24"/>
    <mergeCell ref="G13:G14"/>
    <mergeCell ref="H13:H14"/>
    <mergeCell ref="J10:L10"/>
    <mergeCell ref="J11:L11"/>
    <mergeCell ref="J6:L7"/>
    <mergeCell ref="F26:L26"/>
    <mergeCell ref="B25:G25"/>
    <mergeCell ref="I25:L25"/>
    <mergeCell ref="H15:H19"/>
    <mergeCell ref="H20:H24"/>
  </mergeCells>
  <conditionalFormatting sqref="K15:K19 K24">
    <cfRule type="cellIs" dxfId="2" priority="25" stopIfTrue="1" operator="equal">
      <formula>#REF!</formula>
    </cfRule>
  </conditionalFormatting>
  <conditionalFormatting sqref="J20:K22">
    <cfRule type="cellIs" dxfId="1" priority="24" stopIfTrue="1" operator="equal">
      <formula>#REF!</formula>
    </cfRule>
  </conditionalFormatting>
  <conditionalFormatting sqref="K23">
    <cfRule type="cellIs" dxfId="0" priority="23" stopIfTrue="1" operator="equal">
      <formula>#REF!</formula>
    </cfRule>
  </conditionalFormatting>
  <dataValidations count="2">
    <dataValidation allowBlank="1" showInputMessage="1" showErrorMessage="1" promptTitle="Completar por el Oferente" prompt=" " sqref="E26 J18 J19:K19 I23:J23 I24:K24 I15:I22"/>
    <dataValidation operator="equal" allowBlank="1" showInputMessage="1" showErrorMessage="1" promptTitle="Completar por el Oferente" prompt=" " sqref="J6:L10"/>
  </dataValidations>
  <printOptions horizontalCentered="1" verticalCentered="1"/>
  <pageMargins left="0" right="0" top="0" bottom="0" header="0" footer="0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J11:L11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zoomScaleNormal="100" workbookViewId="0">
      <selection activeCell="B5" sqref="B5"/>
    </sheetView>
  </sheetViews>
  <sheetFormatPr baseColWidth="10" defaultRowHeight="12.75"/>
  <cols>
    <col min="1" max="1" width="24" style="33" customWidth="1"/>
    <col min="2" max="2" width="19.7109375" style="33" customWidth="1"/>
    <col min="3" max="3" width="11.42578125" style="33"/>
    <col min="4" max="4" width="20.140625" style="33" customWidth="1"/>
    <col min="5" max="5" width="77.42578125" style="33" bestFit="1" customWidth="1"/>
    <col min="6" max="6" width="27.85546875" style="33" customWidth="1"/>
    <col min="7" max="7" width="11.42578125" style="33"/>
    <col min="8" max="12" width="11.42578125" style="33" hidden="1" customWidth="1"/>
    <col min="13" max="13" width="0" style="33" hidden="1" customWidth="1"/>
    <col min="14" max="16384" width="11.42578125" style="33"/>
  </cols>
  <sheetData>
    <row r="3" spans="1:12" ht="15.75">
      <c r="A3" s="93" t="s">
        <v>22</v>
      </c>
      <c r="B3" s="32"/>
    </row>
    <row r="4" spans="1:12">
      <c r="A4" s="34"/>
    </row>
    <row r="5" spans="1:12">
      <c r="B5" s="53" t="s">
        <v>70</v>
      </c>
      <c r="H5" s="35" t="s">
        <v>12</v>
      </c>
      <c r="I5" s="36" t="s">
        <v>13</v>
      </c>
      <c r="J5" s="36"/>
      <c r="K5" s="35" t="s">
        <v>19</v>
      </c>
      <c r="L5" s="37">
        <v>0.105</v>
      </c>
    </row>
    <row r="6" spans="1:12">
      <c r="A6" s="53"/>
      <c r="H6" s="38"/>
      <c r="I6" s="39" t="s">
        <v>14</v>
      </c>
      <c r="J6" s="39"/>
      <c r="K6" s="38"/>
      <c r="L6" s="40">
        <v>0.21</v>
      </c>
    </row>
    <row r="7" spans="1:12">
      <c r="A7" s="53" t="s">
        <v>25</v>
      </c>
      <c r="B7" s="33" t="s">
        <v>61</v>
      </c>
      <c r="H7" s="38"/>
      <c r="I7" s="39" t="s">
        <v>15</v>
      </c>
      <c r="J7" s="39"/>
      <c r="K7" s="38"/>
      <c r="L7" s="40">
        <v>0.27</v>
      </c>
    </row>
    <row r="8" spans="1:12">
      <c r="A8" s="53" t="s">
        <v>9</v>
      </c>
      <c r="B8" s="33" t="s">
        <v>62</v>
      </c>
      <c r="H8" s="38"/>
      <c r="I8" s="39" t="s">
        <v>16</v>
      </c>
      <c r="J8" s="39"/>
      <c r="K8" s="38"/>
      <c r="L8" s="41"/>
    </row>
    <row r="9" spans="1:12">
      <c r="A9" s="53"/>
      <c r="H9" s="42"/>
      <c r="I9" s="43"/>
      <c r="J9" s="44"/>
      <c r="K9" s="42"/>
      <c r="L9" s="44"/>
    </row>
    <row r="10" spans="1:12">
      <c r="A10" s="95" t="s">
        <v>23</v>
      </c>
      <c r="H10" s="39"/>
      <c r="I10" s="39"/>
      <c r="J10" s="39"/>
    </row>
    <row r="11" spans="1:12">
      <c r="A11" s="53" t="s">
        <v>28</v>
      </c>
      <c r="B11" s="33" t="s">
        <v>60</v>
      </c>
      <c r="H11" s="39"/>
      <c r="I11" s="39"/>
      <c r="J11" s="39"/>
    </row>
    <row r="12" spans="1:12">
      <c r="A12" s="96" t="s">
        <v>20</v>
      </c>
      <c r="B12" s="39" t="s">
        <v>71</v>
      </c>
      <c r="D12" s="39"/>
      <c r="G12" s="39"/>
      <c r="H12" s="39"/>
      <c r="I12" s="39"/>
      <c r="J12" s="39"/>
      <c r="K12" s="39"/>
    </row>
    <row r="13" spans="1:12">
      <c r="A13" s="96" t="s">
        <v>6</v>
      </c>
      <c r="B13" s="39" t="s">
        <v>58</v>
      </c>
      <c r="G13" s="39"/>
      <c r="H13" s="39"/>
      <c r="I13" s="39"/>
      <c r="J13" s="39"/>
      <c r="K13" s="39"/>
    </row>
    <row r="14" spans="1:12">
      <c r="A14" s="96" t="s">
        <v>54</v>
      </c>
      <c r="B14" s="39" t="s">
        <v>59</v>
      </c>
      <c r="G14" s="39"/>
      <c r="H14" s="39"/>
      <c r="I14" s="39"/>
      <c r="J14" s="39"/>
      <c r="K14" s="39"/>
    </row>
    <row r="15" spans="1:12">
      <c r="A15" s="96" t="s">
        <v>7</v>
      </c>
      <c r="B15" s="39" t="s">
        <v>63</v>
      </c>
      <c r="G15" s="39"/>
      <c r="H15" s="39"/>
      <c r="I15" s="39"/>
      <c r="J15" s="39"/>
      <c r="K15" s="39"/>
    </row>
    <row r="16" spans="1:12">
      <c r="G16" s="39"/>
      <c r="H16" s="39"/>
      <c r="I16" s="39"/>
      <c r="J16" s="39"/>
      <c r="K16" s="39"/>
    </row>
    <row r="17" spans="1:6" ht="15.75">
      <c r="A17" s="93" t="s">
        <v>48</v>
      </c>
      <c r="B17" s="53"/>
    </row>
    <row r="19" spans="1:6">
      <c r="A19" s="237" t="s">
        <v>24</v>
      </c>
      <c r="B19" s="237" t="s">
        <v>10</v>
      </c>
      <c r="C19" s="237" t="s">
        <v>3</v>
      </c>
      <c r="D19" s="237" t="s">
        <v>4</v>
      </c>
      <c r="E19" s="237" t="s">
        <v>29</v>
      </c>
      <c r="F19" s="237" t="s">
        <v>51</v>
      </c>
    </row>
    <row r="20" spans="1:6">
      <c r="A20" s="237"/>
      <c r="B20" s="237"/>
      <c r="C20" s="237"/>
      <c r="D20" s="237"/>
      <c r="E20" s="237"/>
      <c r="F20" s="237"/>
    </row>
    <row r="21" spans="1:6" s="110" customFormat="1" ht="114">
      <c r="A21" s="92">
        <v>1</v>
      </c>
      <c r="B21" s="107">
        <v>48</v>
      </c>
      <c r="C21" s="108" t="s">
        <v>57</v>
      </c>
      <c r="D21" s="106" t="s">
        <v>64</v>
      </c>
      <c r="E21" s="108" t="s">
        <v>66</v>
      </c>
      <c r="F21" s="109" t="s">
        <v>67</v>
      </c>
    </row>
    <row r="22" spans="1:6" s="110" customFormat="1" ht="128.25">
      <c r="A22" s="92">
        <f>+A21+1</f>
        <v>2</v>
      </c>
      <c r="B22" s="108">
        <v>24</v>
      </c>
      <c r="C22" s="108" t="s">
        <v>57</v>
      </c>
      <c r="D22" s="106" t="s">
        <v>65</v>
      </c>
      <c r="E22" s="108" t="s">
        <v>69</v>
      </c>
      <c r="F22" s="109" t="s">
        <v>68</v>
      </c>
    </row>
    <row r="23" spans="1:6" ht="14.25">
      <c r="A23" s="92">
        <f t="shared" ref="A23:A30" si="0">+A22+1</f>
        <v>3</v>
      </c>
      <c r="B23" s="102"/>
      <c r="C23" s="103"/>
      <c r="D23" s="104"/>
      <c r="E23" s="103"/>
      <c r="F23" s="105"/>
    </row>
    <row r="24" spans="1:6" ht="14.25">
      <c r="A24" s="92">
        <f t="shared" si="0"/>
        <v>4</v>
      </c>
      <c r="B24" s="102"/>
      <c r="C24" s="103"/>
      <c r="D24" s="104"/>
      <c r="E24" s="103"/>
      <c r="F24" s="105"/>
    </row>
    <row r="25" spans="1:6" ht="14.25">
      <c r="A25" s="92">
        <f t="shared" si="0"/>
        <v>5</v>
      </c>
      <c r="B25" s="103"/>
      <c r="C25" s="103"/>
      <c r="D25" s="9"/>
      <c r="E25" s="103"/>
      <c r="F25" s="80"/>
    </row>
    <row r="26" spans="1:6">
      <c r="A26" s="92">
        <f t="shared" si="0"/>
        <v>6</v>
      </c>
      <c r="B26" s="7"/>
      <c r="C26" s="8"/>
      <c r="D26" s="9"/>
      <c r="E26" s="9"/>
      <c r="F26" s="80"/>
    </row>
    <row r="27" spans="1:6">
      <c r="A27" s="92">
        <f t="shared" si="0"/>
        <v>7</v>
      </c>
      <c r="B27" s="7"/>
      <c r="C27" s="8"/>
      <c r="D27" s="9"/>
      <c r="E27" s="9"/>
      <c r="F27" s="80"/>
    </row>
    <row r="28" spans="1:6">
      <c r="A28" s="92">
        <f t="shared" si="0"/>
        <v>8</v>
      </c>
      <c r="B28" s="7"/>
      <c r="C28" s="8"/>
      <c r="D28" s="9"/>
      <c r="E28" s="9"/>
      <c r="F28" s="80"/>
    </row>
    <row r="29" spans="1:6">
      <c r="A29" s="92">
        <f t="shared" si="0"/>
        <v>9</v>
      </c>
      <c r="B29" s="7"/>
      <c r="C29" s="8"/>
      <c r="D29" s="9"/>
      <c r="E29" s="9"/>
      <c r="F29" s="80"/>
    </row>
    <row r="30" spans="1:6">
      <c r="A30" s="92">
        <f t="shared" si="0"/>
        <v>10</v>
      </c>
      <c r="B30" s="7"/>
      <c r="C30" s="8"/>
      <c r="D30" s="9"/>
      <c r="E30" s="9"/>
      <c r="F30" s="80"/>
    </row>
  </sheetData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A- Planilla Nacional</vt:lpstr>
      <vt:lpstr>ANEXO B- Planilla Extranjero</vt:lpstr>
      <vt:lpstr>Completar SOFSE</vt:lpstr>
      <vt:lpstr>'ANEXO B- Planilla Extranjero'!Área_de_impresión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2021-07-16T14:28:39Z</dcterms:modified>
</cp:coreProperties>
</file>