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defaultThemeVersion="124226"/>
  <bookViews>
    <workbookView xWindow="0" yWindow="0" windowWidth="24000" windowHeight="9630" firstSheet="1" activeTab="2"/>
  </bookViews>
  <sheets>
    <sheet name="Completar" sheetId="4" state="hidden" r:id="rId1"/>
    <sheet name="Nacional" sheetId="2" r:id="rId2"/>
    <sheet name="Extranjero" sheetId="6" r:id="rId3"/>
  </sheets>
  <definedNames>
    <definedName name="_xlnm.Print_Area" localSheetId="2">Extranjero!$B$3:$N$160</definedName>
    <definedName name="_xlnm.Print_Area" localSheetId="1">Nacional!$A$1:$M$53</definedName>
  </definedNames>
  <calcPr calcId="162913"/>
</workbook>
</file>

<file path=xl/calcChain.xml><?xml version="1.0" encoding="utf-8"?>
<calcChain xmlns="http://schemas.openxmlformats.org/spreadsheetml/2006/main">
  <c r="N145" i="6" l="1"/>
  <c r="N141" i="6"/>
  <c r="N142" i="6"/>
  <c r="N143" i="6"/>
  <c r="N144" i="6"/>
  <c r="N140" i="6"/>
  <c r="N136" i="6"/>
  <c r="N137" i="6"/>
  <c r="N138" i="6"/>
  <c r="N139" i="6"/>
  <c r="N135" i="6"/>
  <c r="N131" i="6"/>
  <c r="N132" i="6"/>
  <c r="N133" i="6"/>
  <c r="N134" i="6"/>
  <c r="N130" i="6"/>
  <c r="N126" i="6"/>
  <c r="N127" i="6"/>
  <c r="N128" i="6"/>
  <c r="N129" i="6"/>
  <c r="N125" i="6"/>
  <c r="N121" i="6"/>
  <c r="N122" i="6"/>
  <c r="N123" i="6"/>
  <c r="N124" i="6"/>
  <c r="N120" i="6"/>
  <c r="N116" i="6"/>
  <c r="N117" i="6"/>
  <c r="N118" i="6"/>
  <c r="N119" i="6"/>
  <c r="N115" i="6"/>
  <c r="N111" i="6"/>
  <c r="N112" i="6"/>
  <c r="N113" i="6"/>
  <c r="N114" i="6"/>
  <c r="N110" i="6"/>
  <c r="N106" i="6"/>
  <c r="N107" i="6"/>
  <c r="N108" i="6"/>
  <c r="N109" i="6"/>
  <c r="N105" i="6"/>
  <c r="N100" i="6"/>
  <c r="N101" i="6"/>
  <c r="N102" i="6"/>
  <c r="N103" i="6"/>
  <c r="N104" i="6"/>
  <c r="N95" i="6"/>
  <c r="N80" i="6"/>
  <c r="N90" i="6"/>
  <c r="N99" i="6"/>
  <c r="N96" i="6"/>
  <c r="N97" i="6"/>
  <c r="N98" i="6"/>
  <c r="N91" i="6"/>
  <c r="N92" i="6"/>
  <c r="N93" i="6"/>
  <c r="N94" i="6"/>
  <c r="N86" i="6"/>
  <c r="N87" i="6"/>
  <c r="N88" i="6"/>
  <c r="N89" i="6"/>
  <c r="N85" i="6"/>
  <c r="N81" i="6"/>
  <c r="N82" i="6"/>
  <c r="N83" i="6"/>
  <c r="N84" i="6"/>
  <c r="N76" i="6"/>
  <c r="N77" i="6"/>
  <c r="N78" i="6"/>
  <c r="N79" i="6"/>
  <c r="N75" i="6"/>
  <c r="N71" i="6"/>
  <c r="N72" i="6"/>
  <c r="N73" i="6"/>
  <c r="N74" i="6"/>
  <c r="N70" i="6"/>
  <c r="N66" i="6"/>
  <c r="N67" i="6"/>
  <c r="N68" i="6"/>
  <c r="N69" i="6"/>
  <c r="N65" i="6"/>
  <c r="N61" i="6"/>
  <c r="N62" i="6"/>
  <c r="N63" i="6"/>
  <c r="N64" i="6"/>
  <c r="N60" i="6"/>
  <c r="N56" i="6"/>
  <c r="N57" i="6"/>
  <c r="N58" i="6"/>
  <c r="N59" i="6"/>
  <c r="N55" i="6"/>
  <c r="N51" i="6"/>
  <c r="N52" i="6"/>
  <c r="N53" i="6"/>
  <c r="N54" i="6"/>
  <c r="N50" i="6"/>
  <c r="J15" i="6" l="1"/>
  <c r="I15" i="6"/>
  <c r="H15" i="6"/>
  <c r="G15" i="6"/>
  <c r="F15" i="6"/>
  <c r="E15" i="6"/>
  <c r="D15" i="6"/>
  <c r="I15" i="2"/>
  <c r="H15" i="2"/>
  <c r="G15" i="2"/>
  <c r="F15" i="2"/>
  <c r="E15" i="2"/>
  <c r="D15" i="2"/>
  <c r="C15" i="2"/>
  <c r="L15" i="2" l="1"/>
  <c r="N15" i="6" l="1"/>
  <c r="N19" i="6"/>
  <c r="M15" i="2"/>
  <c r="N18" i="6" l="1"/>
  <c r="N17" i="6"/>
  <c r="N16" i="6"/>
  <c r="A3" i="4" l="1"/>
  <c r="D20" i="6" l="1"/>
  <c r="H20" i="6"/>
  <c r="E20" i="6"/>
  <c r="I20" i="6"/>
  <c r="F20" i="6"/>
  <c r="J20" i="6"/>
  <c r="G20" i="6"/>
  <c r="F16" i="2"/>
  <c r="C16" i="2"/>
  <c r="G16" i="2"/>
  <c r="D16" i="2"/>
  <c r="H16" i="2"/>
  <c r="E16" i="2"/>
  <c r="I16" i="2"/>
  <c r="A4" i="4"/>
  <c r="A5" i="4" s="1"/>
  <c r="F30" i="6" l="1"/>
  <c r="J25" i="6"/>
  <c r="D30" i="6"/>
  <c r="I30" i="6"/>
  <c r="J30" i="6"/>
  <c r="H30" i="6"/>
  <c r="D25" i="6"/>
  <c r="E25" i="6"/>
  <c r="H25" i="6"/>
  <c r="I25" i="6"/>
  <c r="F25" i="6"/>
  <c r="G25" i="6"/>
  <c r="E30" i="6"/>
  <c r="G30" i="6"/>
  <c r="C17" i="2"/>
  <c r="D17" i="2"/>
  <c r="E17" i="2"/>
  <c r="G18" i="2"/>
  <c r="G17" i="2"/>
  <c r="H17" i="2"/>
  <c r="I17" i="2"/>
  <c r="D18" i="2"/>
  <c r="E18" i="2"/>
  <c r="F18" i="2"/>
  <c r="F17" i="2"/>
  <c r="H18" i="2"/>
  <c r="I18" i="2"/>
  <c r="C18" i="2"/>
  <c r="M16" i="2"/>
  <c r="L16" i="2"/>
  <c r="N23" i="6"/>
  <c r="N22" i="6"/>
  <c r="N21" i="6"/>
  <c r="N24" i="6"/>
  <c r="N20" i="6"/>
  <c r="A6" i="4"/>
  <c r="C19" i="2" l="1"/>
  <c r="H19" i="2"/>
  <c r="D19" i="2"/>
  <c r="F35" i="6"/>
  <c r="J35" i="6"/>
  <c r="I19" i="2"/>
  <c r="D35" i="6"/>
  <c r="I35" i="6"/>
  <c r="E19" i="2"/>
  <c r="F19" i="2"/>
  <c r="H35" i="6"/>
  <c r="G35" i="6"/>
  <c r="E35" i="6"/>
  <c r="G19" i="2"/>
  <c r="M17" i="2"/>
  <c r="L17" i="2"/>
  <c r="M18" i="2"/>
  <c r="L18" i="2"/>
  <c r="N31" i="6"/>
  <c r="N32" i="6"/>
  <c r="N30" i="6"/>
  <c r="N34" i="6"/>
  <c r="N33" i="6"/>
  <c r="N27" i="6"/>
  <c r="N26" i="6"/>
  <c r="N29" i="6"/>
  <c r="N25" i="6"/>
  <c r="N28" i="6"/>
  <c r="A7" i="4"/>
  <c r="E40" i="6" s="1"/>
  <c r="G40" i="6" l="1"/>
  <c r="I40" i="6"/>
  <c r="I20" i="2"/>
  <c r="H40" i="6"/>
  <c r="F40" i="6"/>
  <c r="J40" i="6"/>
  <c r="F20" i="2"/>
  <c r="H20" i="2"/>
  <c r="E20" i="2"/>
  <c r="D20" i="2"/>
  <c r="G20" i="2"/>
  <c r="D40" i="6"/>
  <c r="C20" i="2"/>
  <c r="L42" i="2"/>
  <c r="M43" i="2" s="1"/>
  <c r="M42" i="2"/>
  <c r="M19" i="2"/>
  <c r="L19" i="2"/>
  <c r="A8" i="4"/>
  <c r="I21" i="2" s="1"/>
  <c r="I45" i="6" l="1"/>
  <c r="G45" i="6"/>
  <c r="D21" i="2"/>
  <c r="E21" i="2"/>
  <c r="G21" i="2"/>
  <c r="C21" i="2"/>
  <c r="F21" i="2"/>
  <c r="H45" i="6"/>
  <c r="F45" i="6"/>
  <c r="J45" i="6"/>
  <c r="E45" i="6"/>
  <c r="H21" i="2"/>
  <c r="D45" i="6"/>
  <c r="M44" i="2"/>
  <c r="M20" i="2"/>
  <c r="L20" i="2"/>
  <c r="A9" i="4"/>
  <c r="F22" i="2" l="1"/>
  <c r="D22" i="2"/>
  <c r="N146" i="6"/>
  <c r="N148" i="6"/>
  <c r="N147" i="6"/>
  <c r="N149" i="6"/>
  <c r="M21" i="2"/>
  <c r="L21" i="2"/>
  <c r="A10" i="4"/>
  <c r="A11" i="4" l="1"/>
  <c r="A12" i="4" l="1"/>
  <c r="A13" i="4" l="1"/>
  <c r="A14" i="4" l="1"/>
  <c r="A15" i="4" l="1"/>
  <c r="A16" i="4" l="1"/>
  <c r="A17" i="4" l="1"/>
  <c r="A18" i="4" l="1"/>
  <c r="A19" i="4" l="1"/>
  <c r="A20" i="4" l="1"/>
  <c r="A21" i="4" l="1"/>
  <c r="A22" i="4" l="1"/>
  <c r="A23" i="4" l="1"/>
  <c r="A24" i="4" l="1"/>
  <c r="A25" i="4" l="1"/>
  <c r="A26" i="4" l="1"/>
  <c r="A27" i="4" l="1"/>
  <c r="A28" i="4" l="1"/>
  <c r="A29" i="4" l="1"/>
  <c r="A30" i="4" l="1"/>
  <c r="A31" i="4" l="1"/>
  <c r="A32" i="4" l="1"/>
  <c r="A33" i="4" l="1"/>
  <c r="A34" i="4" l="1"/>
  <c r="A35" i="4" l="1"/>
  <c r="A36" i="4" l="1"/>
  <c r="A37" i="4" l="1"/>
  <c r="A38" i="4" l="1"/>
  <c r="A39" i="4" l="1"/>
  <c r="A40" i="4" l="1"/>
  <c r="A41" i="4" l="1"/>
  <c r="A42" i="4" l="1"/>
  <c r="A43" i="4" l="1"/>
  <c r="A44" i="4" l="1"/>
  <c r="A45" i="4" l="1"/>
  <c r="A46" i="4" l="1"/>
  <c r="A47" i="4" l="1"/>
  <c r="A48" i="4" l="1"/>
  <c r="A49" i="4" l="1"/>
  <c r="A50" i="4" l="1"/>
  <c r="A51" i="4" l="1"/>
  <c r="A52" i="4" l="1"/>
  <c r="A53" i="4" l="1"/>
  <c r="A54" i="4" l="1"/>
  <c r="A55" i="4" l="1"/>
  <c r="A56" i="4" l="1"/>
  <c r="A57" i="4" l="1"/>
  <c r="A58" i="4" l="1"/>
  <c r="A59" i="4" l="1"/>
  <c r="A60" i="4" l="1"/>
  <c r="A61" i="4" l="1"/>
  <c r="A62" i="4" l="1"/>
  <c r="A63" i="4" l="1"/>
  <c r="A64" i="4" l="1"/>
  <c r="A65" i="4" l="1"/>
  <c r="A66" i="4" l="1"/>
  <c r="A67" i="4" l="1"/>
  <c r="A68" i="4" l="1"/>
  <c r="A69" i="4" l="1"/>
  <c r="A70" i="4" l="1"/>
  <c r="A71" i="4" l="1"/>
  <c r="A72" i="4" l="1"/>
  <c r="A73" i="4" l="1"/>
  <c r="A74" i="4" l="1"/>
  <c r="A75" i="4" l="1"/>
  <c r="A76" i="4" l="1"/>
  <c r="A77" i="4" l="1"/>
  <c r="A78" i="4" l="1"/>
  <c r="A79" i="4" l="1"/>
  <c r="A80" i="4" l="1"/>
  <c r="A81" i="4" l="1"/>
  <c r="A82" i="4" l="1"/>
  <c r="A83" i="4" l="1"/>
  <c r="A84" i="4" l="1"/>
  <c r="A85" i="4" l="1"/>
  <c r="A86" i="4" l="1"/>
  <c r="A87" i="4" l="1"/>
  <c r="A88" i="4" l="1"/>
  <c r="A89" i="4" l="1"/>
  <c r="A90" i="4" l="1"/>
  <c r="A91" i="4" l="1"/>
  <c r="A92" i="4" l="1"/>
  <c r="A93" i="4" l="1"/>
  <c r="A94" i="4" l="1"/>
  <c r="A95" i="4" l="1"/>
  <c r="A96" i="4" l="1"/>
  <c r="A97" i="4" l="1"/>
  <c r="A98" i="4" l="1"/>
  <c r="A99" i="4" l="1"/>
  <c r="A100" i="4" l="1"/>
  <c r="A101" i="4" l="1"/>
  <c r="A102" i="4" l="1"/>
  <c r="A103" i="4" l="1"/>
  <c r="A104" i="4" l="1"/>
  <c r="A105" i="4" l="1"/>
  <c r="A106" i="4" l="1"/>
  <c r="A107" i="4" l="1"/>
  <c r="A108" i="4" l="1"/>
  <c r="A109" i="4" l="1"/>
  <c r="A110" i="4" l="1"/>
  <c r="A111" i="4" l="1"/>
  <c r="A112" i="4" l="1"/>
  <c r="A113" i="4" l="1"/>
  <c r="A114" i="4" l="1"/>
  <c r="A115" i="4" l="1"/>
  <c r="A116" i="4" l="1"/>
  <c r="A117" i="4" l="1"/>
  <c r="A118" i="4" l="1"/>
  <c r="A119" i="4" l="1"/>
  <c r="A120" i="4" l="1"/>
  <c r="A121" i="4" l="1"/>
  <c r="A122" i="4" l="1"/>
  <c r="A123" i="4" l="1"/>
  <c r="A124" i="4" l="1"/>
  <c r="A125" i="4" l="1"/>
  <c r="A126" i="4" l="1"/>
  <c r="A127" i="4" l="1"/>
  <c r="A128" i="4" l="1"/>
  <c r="A129" i="4" l="1"/>
  <c r="A130" i="4" l="1"/>
  <c r="A131" i="4" l="1"/>
  <c r="A132" i="4" l="1"/>
  <c r="A133" i="4" l="1"/>
  <c r="A134" i="4" l="1"/>
  <c r="A135" i="4" l="1"/>
  <c r="A136" i="4" l="1"/>
  <c r="A137" i="4" l="1"/>
  <c r="A138" i="4" l="1"/>
  <c r="A139" i="4" l="1"/>
  <c r="A140" i="4" l="1"/>
  <c r="A141" i="4" l="1"/>
  <c r="A142" i="4" l="1"/>
  <c r="A143" i="4" l="1"/>
  <c r="A144" i="4" l="1"/>
  <c r="A145" i="4" l="1"/>
  <c r="A146" i="4" l="1"/>
  <c r="A147" i="4" l="1"/>
  <c r="A148" i="4" l="1"/>
  <c r="A149" i="4" l="1"/>
  <c r="A150" i="4" l="1"/>
  <c r="A151" i="4" l="1"/>
  <c r="A152" i="4" l="1"/>
  <c r="A153" i="4" l="1"/>
  <c r="A154" i="4" l="1"/>
  <c r="A155" i="4" l="1"/>
  <c r="A156" i="4" l="1"/>
  <c r="A157" i="4" l="1"/>
  <c r="A158" i="4" l="1"/>
  <c r="A159" i="4" l="1"/>
  <c r="A160" i="4" l="1"/>
  <c r="A161" i="4" l="1"/>
  <c r="A162" i="4" l="1"/>
  <c r="A163" i="4" l="1"/>
  <c r="A164" i="4" l="1"/>
  <c r="A165" i="4" l="1"/>
  <c r="A166" i="4" l="1"/>
  <c r="A167" i="4" l="1"/>
  <c r="A168" i="4" l="1"/>
  <c r="A169" i="4" l="1"/>
  <c r="A170" i="4" l="1"/>
  <c r="A171" i="4" l="1"/>
  <c r="A172" i="4" l="1"/>
  <c r="N36" i="6"/>
  <c r="N39" i="6"/>
  <c r="N37" i="6"/>
  <c r="N38" i="6"/>
  <c r="N35" i="6"/>
  <c r="N47" i="6"/>
  <c r="N49" i="6"/>
  <c r="N46" i="6"/>
  <c r="N48" i="6"/>
  <c r="N45" i="6"/>
  <c r="N41" i="6"/>
  <c r="N42" i="6"/>
  <c r="N40" i="6"/>
  <c r="N43" i="6"/>
  <c r="N44" i="6"/>
  <c r="K150" i="6" l="1"/>
  <c r="A173" i="4"/>
  <c r="A174" i="4" l="1"/>
  <c r="A175" i="4" l="1"/>
  <c r="A176" i="4" l="1"/>
  <c r="H50" i="6" l="1"/>
  <c r="G41" i="2"/>
  <c r="D70" i="6"/>
  <c r="I30" i="2"/>
  <c r="H145" i="6"/>
  <c r="F25" i="2"/>
  <c r="G40" i="2"/>
  <c r="G26" i="2"/>
  <c r="H85" i="6"/>
  <c r="J75" i="6"/>
  <c r="I105" i="6"/>
  <c r="H65" i="6"/>
  <c r="D135" i="6"/>
  <c r="G27" i="2"/>
  <c r="I120" i="6"/>
  <c r="J140" i="6"/>
  <c r="F105" i="6"/>
  <c r="F35" i="2"/>
  <c r="F55" i="6"/>
  <c r="C26" i="2"/>
  <c r="D31" i="2"/>
  <c r="D105" i="6"/>
  <c r="F120" i="6"/>
  <c r="D115" i="6"/>
  <c r="C36" i="2"/>
  <c r="E90" i="6"/>
  <c r="E85" i="6"/>
  <c r="F39" i="2"/>
  <c r="E50" i="6"/>
  <c r="I24" i="2"/>
  <c r="G22" i="2"/>
  <c r="D120" i="6"/>
  <c r="I90" i="6"/>
  <c r="E140" i="6"/>
  <c r="G110" i="6"/>
  <c r="H32" i="2"/>
  <c r="E37" i="2"/>
  <c r="D34" i="2"/>
  <c r="E130" i="6"/>
  <c r="E29" i="2"/>
  <c r="G105" i="6"/>
  <c r="G75" i="6"/>
  <c r="E25" i="2"/>
  <c r="H75" i="6"/>
  <c r="J80" i="6"/>
  <c r="H100" i="6"/>
  <c r="E35" i="2"/>
  <c r="D33" i="2"/>
  <c r="G145" i="6"/>
  <c r="H29" i="2"/>
  <c r="E105" i="6"/>
  <c r="C32" i="2"/>
  <c r="G140" i="6"/>
  <c r="I60" i="6"/>
  <c r="H27" i="2"/>
  <c r="E65" i="6"/>
  <c r="I28" i="2"/>
  <c r="H37" i="2"/>
  <c r="H36" i="2"/>
  <c r="E55" i="6"/>
  <c r="G35" i="2"/>
  <c r="F75" i="6"/>
  <c r="D100" i="6"/>
  <c r="F65" i="6"/>
  <c r="I37" i="2"/>
  <c r="F50" i="6"/>
  <c r="E100" i="6"/>
  <c r="E75" i="6"/>
  <c r="H26" i="2"/>
  <c r="I29" i="2"/>
  <c r="D85" i="6"/>
  <c r="I27" i="2"/>
  <c r="D32" i="2"/>
  <c r="C38" i="2"/>
  <c r="C37" i="2"/>
  <c r="G55" i="6"/>
  <c r="H130" i="6"/>
  <c r="I130" i="6"/>
  <c r="H41" i="2"/>
  <c r="G100" i="6"/>
  <c r="D24" i="2"/>
  <c r="H60" i="6"/>
  <c r="F32" i="2"/>
  <c r="I80" i="6"/>
  <c r="F23" i="2"/>
  <c r="I110" i="6"/>
  <c r="E115" i="6"/>
  <c r="I41" i="2"/>
  <c r="G80" i="6"/>
  <c r="I23" i="2"/>
  <c r="D28" i="2"/>
  <c r="H125" i="6"/>
  <c r="C33" i="2"/>
  <c r="E41" i="2"/>
  <c r="E33" i="2"/>
  <c r="D50" i="6"/>
  <c r="J105" i="6"/>
  <c r="I33" i="2"/>
  <c r="H55" i="6"/>
  <c r="D35" i="2"/>
  <c r="F27" i="2"/>
  <c r="D29" i="2"/>
  <c r="I32" i="2"/>
  <c r="E32" i="2"/>
  <c r="H80" i="6"/>
  <c r="I85" i="6"/>
  <c r="G36" i="2"/>
  <c r="G37" i="2"/>
  <c r="F100" i="6"/>
  <c r="C34" i="2"/>
  <c r="H31" i="2"/>
  <c r="J85" i="6"/>
  <c r="F60" i="6"/>
  <c r="H24" i="2"/>
  <c r="G135" i="6"/>
  <c r="G23" i="2"/>
  <c r="E22" i="2"/>
  <c r="F26" i="2"/>
  <c r="D65" i="6"/>
  <c r="C39" i="2"/>
  <c r="D60" i="6"/>
  <c r="D145" i="6"/>
  <c r="I34" i="2"/>
  <c r="E70" i="6"/>
  <c r="H30" i="2"/>
  <c r="J100" i="6"/>
  <c r="G130" i="6"/>
  <c r="J90" i="6"/>
  <c r="D41" i="2"/>
  <c r="C25" i="2"/>
  <c r="F80" i="6"/>
  <c r="F125" i="6"/>
  <c r="F85" i="6"/>
  <c r="I22" i="2"/>
  <c r="F38" i="2"/>
  <c r="F34" i="2"/>
  <c r="E60" i="6"/>
  <c r="E31" i="2"/>
  <c r="F28" i="2"/>
  <c r="G115" i="6"/>
  <c r="E39" i="2"/>
  <c r="H70" i="6"/>
  <c r="F140" i="6"/>
  <c r="I31" i="2"/>
  <c r="E36" i="2"/>
  <c r="D40" i="2"/>
  <c r="I75" i="6"/>
  <c r="G28" i="2"/>
  <c r="H140" i="6"/>
  <c r="F29" i="2"/>
  <c r="D140" i="6"/>
  <c r="E40" i="2"/>
  <c r="C28" i="2"/>
  <c r="G39" i="2"/>
  <c r="I40" i="2"/>
  <c r="J115" i="6"/>
  <c r="J60" i="6"/>
  <c r="H120" i="6"/>
  <c r="G90" i="6"/>
  <c r="J65" i="6"/>
  <c r="D55" i="6"/>
  <c r="E24" i="2"/>
  <c r="J120" i="6"/>
  <c r="D75" i="6"/>
  <c r="G31" i="2"/>
  <c r="F90" i="6"/>
  <c r="G50" i="6"/>
  <c r="C27" i="2"/>
  <c r="C24" i="2"/>
  <c r="E110" i="6"/>
  <c r="I65" i="6"/>
  <c r="F24" i="2"/>
  <c r="I26" i="2"/>
  <c r="D90" i="6"/>
  <c r="G30" i="2"/>
  <c r="J125" i="6"/>
  <c r="E30" i="2"/>
  <c r="H39" i="2"/>
  <c r="I125" i="6"/>
  <c r="I25" i="2"/>
  <c r="I115" i="6"/>
  <c r="C40" i="2"/>
  <c r="G38" i="2"/>
  <c r="H95" i="6"/>
  <c r="F130" i="6"/>
  <c r="F115" i="6"/>
  <c r="I39" i="2"/>
  <c r="F31" i="2"/>
  <c r="F30" i="2"/>
  <c r="E34" i="2"/>
  <c r="D110" i="6"/>
  <c r="H115" i="6"/>
  <c r="D30" i="2"/>
  <c r="G60" i="6"/>
  <c r="D27" i="2"/>
  <c r="G95" i="6"/>
  <c r="I140" i="6"/>
  <c r="G25" i="2"/>
  <c r="E27" i="2"/>
  <c r="F145" i="6"/>
  <c r="D37" i="2"/>
  <c r="G32" i="2"/>
  <c r="F37" i="2"/>
  <c r="H23" i="2"/>
  <c r="G85" i="6"/>
  <c r="J145" i="6"/>
  <c r="I55" i="6"/>
  <c r="E28" i="2"/>
  <c r="C30" i="2"/>
  <c r="D80" i="6"/>
  <c r="J55" i="6"/>
  <c r="F40" i="2"/>
  <c r="H90" i="6"/>
  <c r="G34" i="2"/>
  <c r="F36" i="2"/>
  <c r="H22" i="2"/>
  <c r="H40" i="2"/>
  <c r="G65" i="6"/>
  <c r="H135" i="6"/>
  <c r="E145" i="6"/>
  <c r="F33" i="2"/>
  <c r="C22" i="2"/>
  <c r="D95" i="6"/>
  <c r="C23" i="2"/>
  <c r="E125" i="6"/>
  <c r="J110" i="6"/>
  <c r="F95" i="6"/>
  <c r="E135" i="6"/>
  <c r="G120" i="6"/>
  <c r="I36" i="2"/>
  <c r="F110" i="6"/>
  <c r="J95" i="6"/>
  <c r="D38" i="2"/>
  <c r="C31" i="2"/>
  <c r="D36" i="2"/>
  <c r="H34" i="2"/>
  <c r="G29" i="2"/>
  <c r="I145" i="6"/>
  <c r="D130" i="6"/>
  <c r="J50" i="6"/>
  <c r="I100" i="6"/>
  <c r="D26" i="2"/>
  <c r="H33" i="2"/>
  <c r="H105" i="6"/>
  <c r="E120" i="6"/>
  <c r="I95" i="6"/>
  <c r="F135" i="6"/>
  <c r="F41" i="2"/>
  <c r="H25" i="2"/>
  <c r="C29" i="2"/>
  <c r="I50" i="6"/>
  <c r="E38" i="2"/>
  <c r="I135" i="6"/>
  <c r="D25" i="2"/>
  <c r="D125" i="6"/>
  <c r="E95" i="6"/>
  <c r="G125" i="6"/>
  <c r="I70" i="6"/>
  <c r="D23" i="2"/>
  <c r="J70" i="6"/>
  <c r="G70" i="6"/>
  <c r="J130" i="6"/>
  <c r="H110" i="6"/>
  <c r="H35" i="2"/>
  <c r="G33" i="2"/>
  <c r="I35" i="2"/>
  <c r="E26" i="2"/>
  <c r="C35" i="2"/>
  <c r="H28" i="2"/>
  <c r="E23" i="2"/>
  <c r="I38" i="2"/>
  <c r="D39" i="2"/>
  <c r="H38" i="2"/>
  <c r="J135" i="6"/>
  <c r="G24" i="2"/>
  <c r="E80" i="6"/>
  <c r="F70" i="6"/>
  <c r="C41" i="2"/>
  <c r="M22" i="2" l="1"/>
  <c r="L22" i="2"/>
  <c r="L27" i="2"/>
  <c r="M27" i="2"/>
  <c r="M28" i="2"/>
  <c r="L28" i="2"/>
  <c r="L25" i="2"/>
  <c r="M25" i="2"/>
  <c r="M39" i="2"/>
  <c r="L39" i="2"/>
  <c r="L35" i="2"/>
  <c r="M35" i="2"/>
  <c r="L24" i="2"/>
  <c r="M24" i="2"/>
  <c r="M34" i="2"/>
  <c r="L34" i="2"/>
  <c r="L33" i="2"/>
  <c r="M33" i="2"/>
  <c r="M37" i="2"/>
  <c r="L37" i="2"/>
  <c r="L36" i="2"/>
  <c r="M36" i="2"/>
  <c r="L29" i="2"/>
  <c r="M29" i="2"/>
  <c r="L31" i="2"/>
  <c r="M31" i="2"/>
  <c r="M38" i="2"/>
  <c r="L38" i="2"/>
  <c r="L23" i="2"/>
  <c r="M23" i="2"/>
  <c r="M30" i="2"/>
  <c r="L30" i="2"/>
  <c r="L32" i="2"/>
  <c r="M32" i="2"/>
  <c r="M26" i="2"/>
  <c r="L26" i="2"/>
</calcChain>
</file>

<file path=xl/sharedStrings.xml><?xml version="1.0" encoding="utf-8"?>
<sst xmlns="http://schemas.openxmlformats.org/spreadsheetml/2006/main" count="506" uniqueCount="134">
  <si>
    <t>Tel.:</t>
  </si>
  <si>
    <t>E-Mail:</t>
  </si>
  <si>
    <t>U/M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</si>
  <si>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</si>
  <si>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</si>
  <si>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</si>
  <si>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</si>
  <si>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</si>
  <si>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</si>
  <si>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</si>
  <si>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</si>
  <si>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</si>
  <si>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</si>
  <si>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</si>
  <si>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</si>
  <si>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</si>
  <si>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Item</t>
  </si>
  <si>
    <t>Clase de Contratación:</t>
  </si>
  <si>
    <t>C.U.I.T.</t>
  </si>
  <si>
    <t>Descripción</t>
  </si>
  <si>
    <t>Precio Unitario</t>
  </si>
  <si>
    <t>Subtotal I.V.A. $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</si>
  <si>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</si>
  <si>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</si>
  <si>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</si>
  <si>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</si>
  <si>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</si>
  <si>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</si>
  <si>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</si>
  <si>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</si>
  <si>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</si>
  <si>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</si>
  <si>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</si>
  <si>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</si>
  <si>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</si>
  <si>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</si>
  <si>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</si>
  <si>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</si>
  <si>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Referencia de Fábrica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</si>
  <si>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</si>
  <si>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</si>
  <si>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</si>
  <si>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</si>
  <si>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Código SAP</t>
  </si>
  <si>
    <t>Subtotal 
(sin I.V.A.)</t>
  </si>
  <si>
    <t>Total letras:</t>
  </si>
  <si>
    <t>Total:</t>
  </si>
  <si>
    <t>Total letras</t>
  </si>
  <si>
    <t>Subtotal (sin I.V.A.)</t>
  </si>
  <si>
    <t>Total  (con I.V.A.)</t>
  </si>
  <si>
    <t>NOMENCLADOR</t>
  </si>
  <si>
    <t>Plano / ET</t>
  </si>
  <si>
    <t>Descripción SAP</t>
  </si>
  <si>
    <t>I.V.A. 
(%)</t>
  </si>
  <si>
    <t>--</t>
  </si>
  <si>
    <t>SAP</t>
  </si>
  <si>
    <t>C/U</t>
  </si>
  <si>
    <t>RF</t>
  </si>
  <si>
    <t>Cant.</t>
  </si>
  <si>
    <t>Link</t>
  </si>
  <si>
    <t>Ref. Fábrica</t>
  </si>
  <si>
    <t>Nomenclador</t>
  </si>
  <si>
    <t>NUM00810103710N</t>
  </si>
  <si>
    <t>9-04-98-EC</t>
  </si>
  <si>
    <t>BUJE D. 31,75X41,27MM; 25,4MM 8197691 P/</t>
  </si>
  <si>
    <t>NUM00810106630N</t>
  </si>
  <si>
    <t>AMORT P/SUSP DER IZQ BOGIE 4993721 P/LOC</t>
  </si>
  <si>
    <t>NUM00810108410N</t>
  </si>
  <si>
    <t>008101DTMR0456-EA</t>
  </si>
  <si>
    <t>ABRAZA P/SELLO 8362027 ,008101DTMR0456 P</t>
  </si>
  <si>
    <t>NUM00810110390N</t>
  </si>
  <si>
    <t>0-08-1-7079-E3</t>
  </si>
  <si>
    <t>GRILLETE E/LEV CILI FREN LEV PORTAZAP 83</t>
  </si>
  <si>
    <t>NUM00820201050N</t>
  </si>
  <si>
    <t>CERRAD P/PUERTA CARROC 8203089 P/LOCOMOT</t>
  </si>
  <si>
    <t>NUM00820260200N</t>
  </si>
  <si>
    <t>008202DTMR0277-EA</t>
  </si>
  <si>
    <t>NERV REFUER/REP P/COLIS NERV D/REFUER RE</t>
  </si>
  <si>
    <t>NUM00830403410N</t>
  </si>
  <si>
    <t>BUJE P/EJE IMPULSOR 8039674 P/GM</t>
  </si>
  <si>
    <t>NUM00830403570N</t>
  </si>
  <si>
    <t>ENGRANAJE CONICO P/REGUL WOODWARD 802823</t>
  </si>
  <si>
    <t>NUM00830403590N</t>
  </si>
  <si>
    <t>ENGRAN P/REGUL WOODWARD 8028499 P/LOCOMO</t>
  </si>
  <si>
    <t>NUM00830403670N</t>
  </si>
  <si>
    <t>TUERCA SEGURO P/REGUL WOODWARD 127711</t>
  </si>
  <si>
    <t>NUM00830602970N</t>
  </si>
  <si>
    <t>COJIN D/EJE CTROL INYEC; P/MOTOR 12-567-</t>
  </si>
  <si>
    <t>NUM00830819710N</t>
  </si>
  <si>
    <t>CONJ ACOPL FLEXIBLE P/TUBOS 8471160 P/LO</t>
  </si>
  <si>
    <t>NUM00850105890N</t>
  </si>
  <si>
    <t>PIST BAJA PRES Y VACIO (0,01"); DATOS VE</t>
  </si>
  <si>
    <t>NUM00850317730N</t>
  </si>
  <si>
    <t>008503DTMR0132-EC</t>
  </si>
  <si>
    <t>RESOR P/AFLOJE CIL FRENO UAH 9X8"</t>
  </si>
  <si>
    <t>NUM00870813560N</t>
  </si>
  <si>
    <t>BSMR 407/2-E1</t>
  </si>
  <si>
    <t>COJIN JGO 9534910 GM,PLANO</t>
  </si>
  <si>
    <t>NUM00870813580N</t>
  </si>
  <si>
    <t>BSMR 407/3-E1</t>
  </si>
  <si>
    <t>JGO COJINETE P/SUSP MOT TRAC 9534911</t>
  </si>
  <si>
    <t>NUM00870813600N</t>
  </si>
  <si>
    <t>BSMR 407/4-E1</t>
  </si>
  <si>
    <t>JGO COJINETE P/SUSP MOT TRAC PLANO:</t>
  </si>
  <si>
    <t>NUM90062470000N</t>
  </si>
  <si>
    <t>008503DTMR0362-EA</t>
  </si>
  <si>
    <t>COPA DE PISTON P/CIL D/FRENO 8062832 P/L</t>
  </si>
  <si>
    <t>NUM90505630000N</t>
  </si>
  <si>
    <t>NEFA 574-E4</t>
  </si>
  <si>
    <t>CLAVIJA P/ZAP FRENO BOGIE 8101930</t>
  </si>
  <si>
    <t>NUM90640020000N</t>
  </si>
  <si>
    <t>DE 10-01-24-E5</t>
  </si>
  <si>
    <t>BUJE D. 31,75X41,27MM; 19,05MM 8197960 P</t>
  </si>
  <si>
    <t>NUM91315080000N</t>
  </si>
  <si>
    <t>PLACA DESG P/CTRO D/BOGIE 9085368 P/GM</t>
  </si>
  <si>
    <t>NUM90516530000N</t>
  </si>
  <si>
    <t>FA 8 001/7.1</t>
  </si>
  <si>
    <t>CHAVETA P/PERNO ENGAN IRAM FAL 70-07.2 P</t>
  </si>
  <si>
    <t>NUM00810108500N</t>
  </si>
  <si>
    <t>MEDIALUNA DE DESGASTE P/CTRO D/BOGIE</t>
  </si>
  <si>
    <t>NUM00810106610N</t>
  </si>
  <si>
    <t>PERNO GUIA P/CIL D/FRENO 273921 GM</t>
  </si>
  <si>
    <t>NUM00810110230N</t>
  </si>
  <si>
    <t>RESOR P/PERNO 8157958 P/GM G22CU</t>
  </si>
  <si>
    <t>NUM00830705900N</t>
  </si>
  <si>
    <t>MANGA DE ACEITE 9531700 P/LOC GM GM</t>
  </si>
  <si>
    <t>NUM91310150000N</t>
  </si>
  <si>
    <t>ASIENTO RES P/SUSP SECUND 8177278 P/BOGI</t>
  </si>
  <si>
    <t>Según Pliego</t>
  </si>
  <si>
    <t xml:space="preserve">68-2022 </t>
  </si>
  <si>
    <t>CD-CA</t>
  </si>
  <si>
    <t>2022-38713483</t>
  </si>
  <si>
    <t>ADQUISICIÓN REPUESTOS GM</t>
  </si>
  <si>
    <t xml:space="preserve"> POR RENGLON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</si>
</sst>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[$$-2C0A]#,###.00;[Red]\([$$-2C0A]#,###.00\)"/>
    <numFmt numFmtId="166" formatCode="_ &quot;$ &quot;* #,##0.00_ ;_ &quot;$ &quot;* \-#,##0.00_ ;_ &quot;$ &quot;* \-??_ ;_ @_ 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lightUp">
        <bgColor auto="1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9" fillId="0" borderId="0" applyFill="0" applyBorder="0" applyAlignment="0" applyProtection="0"/>
    <xf numFmtId="0" fontId="15" fillId="0" borderId="0" applyNumberFormat="0" applyFill="0" applyBorder="0" applyAlignment="0" applyProtection="0"/>
  </cellStyleXfs>
  <cellXfs count="244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22" xfId="1" applyFont="1" applyFill="1" applyBorder="1" applyAlignment="1" applyProtection="1">
      <alignment horizontal="center" vertical="center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8" fillId="6" borderId="22" xfId="1" applyFont="1" applyFill="1" applyBorder="1" applyAlignment="1" applyProtection="1">
      <alignment horizontal="left" vertical="center"/>
      <protection hidden="1"/>
    </xf>
    <xf numFmtId="0" fontId="8" fillId="6" borderId="22" xfId="1" applyFont="1" applyFill="1" applyBorder="1" applyAlignment="1" applyProtection="1">
      <alignment vertical="center" wrapText="1"/>
      <protection locked="0"/>
    </xf>
    <xf numFmtId="0" fontId="8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5" xfId="1" applyFont="1" applyFill="1" applyBorder="1" applyAlignment="1" applyProtection="1">
      <alignment horizontal="left" vertical="center"/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39" xfId="0" applyNumberFormat="1" applyFont="1" applyFill="1" applyBorder="1" applyAlignment="1" applyProtection="1">
      <alignment horizontal="right" vertical="center" wrapText="1"/>
    </xf>
    <xf numFmtId="4" fontId="6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8" xfId="0" applyNumberFormat="1" applyFont="1" applyFill="1" applyBorder="1" applyAlignment="1" applyProtection="1">
      <alignment horizontal="right" vertical="center" wrapText="1"/>
    </xf>
    <xf numFmtId="4" fontId="6" fillId="6" borderId="35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37" xfId="0" applyNumberFormat="1" applyFont="1" applyFill="1" applyBorder="1" applyAlignment="1" applyProtection="1">
      <alignment horizontal="right" vertical="center" wrapText="1"/>
    </xf>
    <xf numFmtId="10" fontId="6" fillId="6" borderId="18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1" fillId="6" borderId="22" xfId="1" applyFont="1" applyFill="1" applyBorder="1" applyAlignment="1" applyProtection="1">
      <alignment horizontal="left" vertical="center" wrapText="1"/>
      <protection hidden="1"/>
    </xf>
    <xf numFmtId="0" fontId="11" fillId="6" borderId="22" xfId="1" applyFont="1" applyFill="1" applyBorder="1" applyAlignment="1" applyProtection="1">
      <alignment horizontal="left" vertical="center"/>
      <protection hidden="1"/>
    </xf>
    <xf numFmtId="0" fontId="11" fillId="6" borderId="6" xfId="1" applyFont="1" applyFill="1" applyBorder="1" applyAlignment="1" applyProtection="1">
      <alignment vertical="center"/>
      <protection hidden="1"/>
    </xf>
    <xf numFmtId="4" fontId="12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38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1" fillId="6" borderId="33" xfId="1" applyFont="1" applyFill="1" applyBorder="1" applyAlignment="1" applyProtection="1">
      <alignment horizontal="center" vertical="center"/>
      <protection hidden="1"/>
    </xf>
    <xf numFmtId="0" fontId="11" fillId="6" borderId="22" xfId="1" applyFont="1" applyFill="1" applyBorder="1" applyAlignment="1" applyProtection="1">
      <alignment vertical="center" wrapText="1"/>
    </xf>
    <xf numFmtId="4" fontId="6" fillId="7" borderId="18" xfId="0" applyNumberFormat="1" applyFont="1" applyFill="1" applyBorder="1" applyAlignment="1" applyProtection="1">
      <alignment horizontal="right" vertical="center" wrapText="1"/>
    </xf>
    <xf numFmtId="4" fontId="12" fillId="7" borderId="18" xfId="2" applyNumberFormat="1" applyFont="1" applyFill="1" applyBorder="1" applyAlignment="1" applyProtection="1">
      <alignment horizontal="right" vertical="center"/>
    </xf>
    <xf numFmtId="0" fontId="1" fillId="6" borderId="16" xfId="1" applyFont="1" applyFill="1" applyBorder="1" applyAlignment="1" applyProtection="1">
      <alignment horizontal="left" vertical="center" wrapText="1"/>
      <protection hidden="1"/>
    </xf>
    <xf numFmtId="0" fontId="10" fillId="5" borderId="0" xfId="1" applyFont="1" applyFill="1" applyBorder="1" applyAlignment="1" applyProtection="1">
      <alignment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164" fontId="2" fillId="3" borderId="15" xfId="4" applyFont="1" applyFill="1" applyBorder="1" applyAlignment="1" applyProtection="1">
      <alignment vertical="center"/>
    </xf>
    <xf numFmtId="4" fontId="2" fillId="3" borderId="15" xfId="2" applyNumberFormat="1" applyFont="1" applyFill="1" applyBorder="1" applyAlignment="1" applyProtection="1">
      <alignment vertical="center"/>
    </xf>
    <xf numFmtId="0" fontId="1" fillId="6" borderId="4" xfId="1" applyFont="1" applyFill="1" applyBorder="1" applyAlignment="1" applyProtection="1">
      <alignment horizontal="left" vertical="center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1" fillId="6" borderId="28" xfId="1" applyFont="1" applyFill="1" applyBorder="1" applyAlignment="1" applyProtection="1">
      <alignment horizontal="center" vertical="center"/>
      <protection hidden="1"/>
    </xf>
    <xf numFmtId="0" fontId="14" fillId="6" borderId="5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1" fillId="6" borderId="4" xfId="1" applyFont="1" applyFill="1" applyBorder="1" applyAlignment="1" applyProtection="1">
      <alignment vertical="center"/>
      <protection locked="0"/>
    </xf>
    <xf numFmtId="0" fontId="1" fillId="6" borderId="17" xfId="1" applyFont="1" applyFill="1" applyBorder="1" applyAlignment="1" applyProtection="1">
      <alignment vertical="center"/>
      <protection locked="0"/>
    </xf>
    <xf numFmtId="0" fontId="1" fillId="6" borderId="11" xfId="1" applyFont="1" applyFill="1" applyBorder="1" applyAlignment="1" applyProtection="1">
      <alignment horizontal="center" vertical="center" wrapText="1"/>
      <protection hidden="1"/>
    </xf>
    <xf numFmtId="0" fontId="8" fillId="6" borderId="22" xfId="1" applyFont="1" applyFill="1" applyBorder="1" applyAlignment="1" applyProtection="1">
      <alignment horizontal="left" vertical="center" wrapText="1"/>
      <protection hidden="1"/>
    </xf>
    <xf numFmtId="0" fontId="1" fillId="6" borderId="38" xfId="1" applyFont="1" applyFill="1" applyBorder="1" applyAlignment="1" applyProtection="1">
      <alignment horizontal="center" vertical="center"/>
      <protection hidden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10" fontId="6" fillId="6" borderId="11" xfId="3" applyNumberFormat="1" applyFont="1" applyFill="1" applyBorder="1" applyAlignment="1" applyProtection="1">
      <alignment horizontal="right" vertical="center" wrapText="1"/>
      <protection locked="0"/>
    </xf>
    <xf numFmtId="4" fontId="6" fillId="6" borderId="11" xfId="0" applyNumberFormat="1" applyFont="1" applyFill="1" applyBorder="1" applyAlignment="1" applyProtection="1">
      <alignment horizontal="right" vertical="center" wrapText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10" fillId="6" borderId="0" xfId="1" applyFont="1" applyFill="1" applyBorder="1" applyAlignment="1" applyProtection="1">
      <alignment horizontal="left" vertical="center" wrapText="1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</xf>
    <xf numFmtId="0" fontId="2" fillId="3" borderId="10" xfId="1" applyFont="1" applyFill="1" applyBorder="1" applyAlignment="1" applyProtection="1">
      <alignment horizontal="right" vertical="center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10" fontId="6" fillId="6" borderId="18" xfId="3" applyNumberFormat="1" applyFont="1" applyFill="1" applyBorder="1" applyAlignment="1" applyProtection="1">
      <alignment horizontal="right" vertical="center"/>
      <protection locked="0"/>
    </xf>
    <xf numFmtId="0" fontId="2" fillId="3" borderId="4" xfId="1" applyFont="1" applyFill="1" applyBorder="1" applyAlignment="1" applyProtection="1">
      <alignment horizontal="right" vertical="center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40" xfId="1" applyFont="1" applyFill="1" applyBorder="1" applyAlignment="1" applyProtection="1">
      <alignment horizontal="center" vertical="center"/>
      <protection hidden="1"/>
    </xf>
    <xf numFmtId="4" fontId="6" fillId="6" borderId="40" xfId="0" applyNumberFormat="1" applyFont="1" applyFill="1" applyBorder="1" applyAlignment="1" applyProtection="1">
      <alignment horizontal="right" vertical="center"/>
      <protection locked="0"/>
    </xf>
    <xf numFmtId="0" fontId="1" fillId="6" borderId="11" xfId="1" applyFont="1" applyFill="1" applyBorder="1" applyAlignment="1" applyProtection="1">
      <alignment horizontal="center" vertical="center"/>
      <protection hidden="1"/>
    </xf>
    <xf numFmtId="0" fontId="1" fillId="5" borderId="11" xfId="1" applyFont="1" applyFill="1" applyBorder="1" applyAlignment="1" applyProtection="1">
      <alignment horizontal="center" vertical="center"/>
      <protection hidden="1"/>
    </xf>
    <xf numFmtId="0" fontId="1" fillId="6" borderId="39" xfId="1" applyFont="1" applyFill="1" applyBorder="1" applyAlignment="1" applyProtection="1">
      <alignment horizontal="center" vertical="center" wrapText="1"/>
      <protection hidden="1"/>
    </xf>
    <xf numFmtId="0" fontId="3" fillId="6" borderId="24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0" fontId="16" fillId="0" borderId="18" xfId="6" applyFont="1" applyFill="1" applyBorder="1" applyAlignment="1">
      <alignment horizontal="center" vertical="center"/>
    </xf>
    <xf numFmtId="0" fontId="7" fillId="6" borderId="47" xfId="0" applyFont="1" applyFill="1" applyBorder="1" applyProtection="1">
      <protection locked="0"/>
    </xf>
    <xf numFmtId="0" fontId="7" fillId="6" borderId="19" xfId="0" applyFont="1" applyFill="1" applyBorder="1" applyProtection="1">
      <protection locked="0"/>
    </xf>
    <xf numFmtId="0" fontId="7" fillId="6" borderId="48" xfId="0" applyFont="1" applyFill="1" applyBorder="1" applyProtection="1">
      <protection locked="0"/>
    </xf>
    <xf numFmtId="0" fontId="7" fillId="6" borderId="6" xfId="0" applyFont="1" applyFill="1" applyBorder="1" applyProtection="1">
      <protection hidden="1"/>
    </xf>
    <xf numFmtId="0" fontId="3" fillId="5" borderId="0" xfId="1" applyFont="1" applyFill="1" applyBorder="1" applyAlignment="1" applyProtection="1">
      <alignment horizontal="center"/>
      <protection hidden="1"/>
    </xf>
    <xf numFmtId="0" fontId="11" fillId="6" borderId="47" xfId="1" applyFont="1" applyFill="1" applyBorder="1" applyAlignment="1" applyProtection="1">
      <alignment horizontal="center" vertical="center" wrapText="1"/>
    </xf>
    <xf numFmtId="4" fontId="6" fillId="7" borderId="11" xfId="0" applyNumberFormat="1" applyFont="1" applyFill="1" applyBorder="1" applyAlignment="1" applyProtection="1">
      <alignment horizontal="right" vertical="center" wrapText="1"/>
    </xf>
    <xf numFmtId="4" fontId="12" fillId="7" borderId="11" xfId="2" applyNumberFormat="1" applyFont="1" applyFill="1" applyBorder="1" applyAlignment="1" applyProtection="1">
      <alignment horizontal="right" vertical="center"/>
    </xf>
    <xf numFmtId="0" fontId="3" fillId="6" borderId="1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17" fillId="6" borderId="18" xfId="1" applyFont="1" applyFill="1" applyBorder="1" applyAlignment="1" applyProtection="1">
      <alignment horizontal="center" vertical="center"/>
      <protection hidden="1"/>
    </xf>
    <xf numFmtId="0" fontId="18" fillId="6" borderId="41" xfId="1" applyFont="1" applyFill="1" applyBorder="1" applyAlignment="1" applyProtection="1">
      <alignment horizontal="center" vertical="center"/>
      <protection hidden="1"/>
    </xf>
    <xf numFmtId="0" fontId="17" fillId="6" borderId="41" xfId="1" applyFont="1" applyFill="1" applyBorder="1" applyAlignment="1" applyProtection="1">
      <alignment horizontal="center" vertical="center"/>
      <protection hidden="1"/>
    </xf>
    <xf numFmtId="0" fontId="13" fillId="5" borderId="0" xfId="0" applyFont="1" applyFill="1" applyProtection="1">
      <protection hidden="1"/>
    </xf>
    <xf numFmtId="0" fontId="19" fillId="2" borderId="18" xfId="1" applyFont="1" applyFill="1" applyBorder="1" applyAlignment="1" applyProtection="1">
      <alignment horizontal="center" vertical="center"/>
      <protection hidden="1"/>
    </xf>
    <xf numFmtId="0" fontId="19" fillId="6" borderId="18" xfId="1" applyFont="1" applyFill="1" applyBorder="1" applyAlignment="1" applyProtection="1">
      <alignment horizontal="center" vertical="center" wrapText="1"/>
      <protection hidden="1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0" quotePrefix="1" applyFont="1" applyFill="1" applyBorder="1" applyAlignment="1">
      <alignment horizontal="center" vertical="center"/>
    </xf>
    <xf numFmtId="0" fontId="4" fillId="0" borderId="18" xfId="0" applyFont="1" applyFill="1" applyBorder="1" applyAlignment="1" applyProtection="1">
      <alignment horizontal="left" vertical="center"/>
    </xf>
    <xf numFmtId="0" fontId="19" fillId="0" borderId="18" xfId="0" applyFont="1" applyFill="1" applyBorder="1" applyAlignment="1" applyProtection="1">
      <alignment horizontal="center" vertical="center"/>
    </xf>
    <xf numFmtId="0" fontId="19" fillId="6" borderId="18" xfId="1" applyFont="1" applyFill="1" applyBorder="1" applyAlignment="1" applyProtection="1">
      <alignment horizontal="center" vertical="center"/>
      <protection hidden="1"/>
    </xf>
    <xf numFmtId="0" fontId="19" fillId="2" borderId="11" xfId="1" applyFont="1" applyFill="1" applyBorder="1" applyAlignment="1" applyProtection="1">
      <alignment horizontal="center" vertical="center"/>
      <protection hidden="1"/>
    </xf>
    <xf numFmtId="0" fontId="20" fillId="8" borderId="18" xfId="0" applyFont="1" applyFill="1" applyBorder="1" applyAlignment="1">
      <alignment horizontal="center" vertical="center" wrapText="1"/>
    </xf>
    <xf numFmtId="0" fontId="3" fillId="6" borderId="46" xfId="1" applyFont="1" applyFill="1" applyBorder="1" applyAlignment="1" applyProtection="1">
      <alignment horizontal="center" vertical="center"/>
    </xf>
    <xf numFmtId="0" fontId="3" fillId="6" borderId="16" xfId="1" applyFont="1" applyFill="1" applyBorder="1" applyAlignment="1" applyProtection="1">
      <alignment vertical="center" wrapText="1"/>
      <protection hidden="1"/>
    </xf>
    <xf numFmtId="0" fontId="0" fillId="0" borderId="18" xfId="0" quotePrefix="1" applyFont="1" applyFill="1" applyBorder="1" applyAlignment="1">
      <alignment horizontal="center" vertical="center"/>
    </xf>
    <xf numFmtId="0" fontId="19" fillId="0" borderId="18" xfId="0" quotePrefix="1" applyFont="1" applyFill="1" applyBorder="1" applyAlignment="1">
      <alignment horizontal="center" vertical="center"/>
    </xf>
    <xf numFmtId="0" fontId="19" fillId="6" borderId="26" xfId="1" applyFont="1" applyFill="1" applyBorder="1" applyAlignment="1" applyProtection="1">
      <alignment horizontal="center" vertical="center" wrapText="1"/>
      <protection hidden="1"/>
    </xf>
    <xf numFmtId="0" fontId="0" fillId="0" borderId="18" xfId="0" applyNumberFormat="1" applyFont="1" applyFill="1" applyBorder="1" applyAlignment="1" applyProtection="1">
      <alignment horizontal="center" vertical="center"/>
    </xf>
    <xf numFmtId="0" fontId="0" fillId="0" borderId="18" xfId="0" applyFont="1" applyFill="1" applyBorder="1" applyAlignment="1" applyProtection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8" xfId="0" applyFont="1" applyFill="1" applyBorder="1" applyAlignment="1" applyProtection="1">
      <alignment horizontal="left" vertical="center"/>
    </xf>
    <xf numFmtId="0" fontId="19" fillId="0" borderId="18" xfId="0" applyFont="1" applyFill="1" applyBorder="1" applyAlignment="1" applyProtection="1">
      <alignment horizontal="left" vertical="center"/>
    </xf>
    <xf numFmtId="0" fontId="19" fillId="0" borderId="18" xfId="0" applyNumberFormat="1" applyFont="1" applyFill="1" applyBorder="1" applyAlignment="1" applyProtection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7" xfId="1" applyFont="1" applyFill="1" applyBorder="1" applyAlignment="1" applyProtection="1">
      <alignment horizontal="left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3" xfId="1" applyFont="1" applyFill="1" applyBorder="1" applyAlignment="1" applyProtection="1">
      <alignment horizontal="center" vertical="center" wrapText="1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 wrapText="1"/>
      <protection hidden="1"/>
    </xf>
    <xf numFmtId="0" fontId="3" fillId="6" borderId="12" xfId="1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14" fillId="5" borderId="5" xfId="1" applyFont="1" applyFill="1" applyBorder="1" applyAlignment="1" applyProtection="1">
      <alignment horizontal="left" vertical="center"/>
      <protection hidden="1"/>
    </xf>
    <xf numFmtId="0" fontId="14" fillId="5" borderId="4" xfId="1" applyFont="1" applyFill="1" applyBorder="1" applyAlignment="1" applyProtection="1">
      <alignment horizontal="left" vertical="center"/>
      <protection hidden="1"/>
    </xf>
    <xf numFmtId="0" fontId="3" fillId="6" borderId="37" xfId="1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5" xfId="1" applyFont="1" applyFill="1" applyBorder="1" applyAlignment="1" applyProtection="1">
      <alignment horizontal="center" vertical="center"/>
      <protection locked="0"/>
    </xf>
    <xf numFmtId="0" fontId="8" fillId="6" borderId="6" xfId="1" applyFont="1" applyFill="1" applyBorder="1" applyAlignment="1" applyProtection="1">
      <alignment horizontal="left" vertical="center"/>
      <protection hidden="1"/>
    </xf>
    <xf numFmtId="0" fontId="8" fillId="6" borderId="0" xfId="1" applyFont="1" applyFill="1" applyBorder="1" applyAlignment="1" applyProtection="1">
      <alignment horizontal="left" vertical="center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8" fillId="6" borderId="6" xfId="1" applyFont="1" applyFill="1" applyBorder="1" applyAlignment="1" applyProtection="1">
      <alignment horizontal="left" vertical="center" wrapText="1"/>
      <protection hidden="1"/>
    </xf>
    <xf numFmtId="0" fontId="8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7" xfId="1" applyFont="1" applyFill="1" applyBorder="1" applyAlignment="1" applyProtection="1">
      <alignment horizontal="center" vertical="center" wrapText="1"/>
      <protection hidden="1"/>
    </xf>
    <xf numFmtId="0" fontId="3" fillId="6" borderId="14" xfId="1" applyFont="1" applyFill="1" applyBorder="1" applyAlignment="1" applyProtection="1">
      <alignment horizontal="center" vertical="center" wrapText="1"/>
      <protection hidden="1"/>
    </xf>
    <xf numFmtId="165" fontId="1" fillId="5" borderId="26" xfId="0" applyNumberFormat="1" applyFont="1" applyFill="1" applyBorder="1" applyAlignment="1" applyProtection="1">
      <alignment horizontal="center" vertical="center"/>
      <protection locked="0"/>
    </xf>
    <xf numFmtId="165" fontId="1" fillId="5" borderId="25" xfId="0" applyNumberFormat="1" applyFont="1" applyFill="1" applyBorder="1" applyAlignment="1" applyProtection="1">
      <alignment horizontal="center" vertical="center"/>
      <protection locked="0"/>
    </xf>
    <xf numFmtId="165" fontId="1" fillId="5" borderId="31" xfId="0" applyNumberFormat="1" applyFont="1" applyFill="1" applyBorder="1" applyAlignment="1" applyProtection="1">
      <alignment horizontal="center" vertical="center"/>
      <protection locked="0"/>
    </xf>
    <xf numFmtId="0" fontId="10" fillId="6" borderId="26" xfId="1" applyFont="1" applyFill="1" applyBorder="1" applyAlignment="1" applyProtection="1">
      <alignment horizontal="center" vertical="justify"/>
      <protection locked="0"/>
    </xf>
    <xf numFmtId="0" fontId="10" fillId="6" borderId="25" xfId="1" applyFont="1" applyFill="1" applyBorder="1" applyAlignment="1" applyProtection="1">
      <alignment horizontal="center" vertical="justify"/>
      <protection locked="0"/>
    </xf>
    <xf numFmtId="0" fontId="10" fillId="6" borderId="31" xfId="1" applyFont="1" applyFill="1" applyBorder="1" applyAlignment="1" applyProtection="1">
      <alignment horizontal="center" vertical="justify"/>
      <protection locked="0"/>
    </xf>
    <xf numFmtId="0" fontId="10" fillId="5" borderId="2" xfId="1" applyFont="1" applyFill="1" applyBorder="1" applyAlignment="1" applyProtection="1">
      <alignment horizontal="left" vertical="center" wrapText="1"/>
      <protection hidden="1"/>
    </xf>
    <xf numFmtId="0" fontId="10" fillId="5" borderId="3" xfId="1" applyFont="1" applyFill="1" applyBorder="1" applyAlignment="1" applyProtection="1">
      <alignment horizontal="left" vertical="center" wrapText="1"/>
      <protection hidden="1"/>
    </xf>
    <xf numFmtId="0" fontId="13" fillId="6" borderId="0" xfId="0" applyFont="1" applyFill="1" applyBorder="1" applyAlignment="1" applyProtection="1">
      <alignment horizontal="left" vertical="center" wrapText="1"/>
      <protection hidden="1"/>
    </xf>
    <xf numFmtId="0" fontId="13" fillId="6" borderId="16" xfId="0" applyFont="1" applyFill="1" applyBorder="1" applyAlignment="1" applyProtection="1">
      <alignment horizontal="left" vertical="center" wrapText="1"/>
      <protection hidden="1"/>
    </xf>
    <xf numFmtId="0" fontId="10" fillId="6" borderId="0" xfId="1" applyFont="1" applyFill="1" applyBorder="1" applyAlignment="1" applyProtection="1">
      <alignment horizontal="left" vertical="center" wrapText="1"/>
      <protection hidden="1"/>
    </xf>
    <xf numFmtId="0" fontId="10" fillId="6" borderId="16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5" xfId="1" applyFont="1" applyFill="1" applyBorder="1" applyAlignment="1" applyProtection="1">
      <alignment horizontal="center"/>
    </xf>
    <xf numFmtId="0" fontId="8" fillId="6" borderId="7" xfId="1" applyFont="1" applyFill="1" applyBorder="1" applyAlignment="1" applyProtection="1">
      <alignment horizontal="left" vertical="center" wrapText="1"/>
      <protection hidden="1"/>
    </xf>
    <xf numFmtId="0" fontId="8" fillId="6" borderId="22" xfId="1" applyFont="1" applyFill="1" applyBorder="1" applyAlignment="1" applyProtection="1">
      <alignment horizontal="left" vertical="center" wrapText="1"/>
      <protection hidden="1"/>
    </xf>
    <xf numFmtId="0" fontId="10" fillId="6" borderId="26" xfId="1" applyFont="1" applyFill="1" applyBorder="1" applyAlignment="1" applyProtection="1">
      <alignment horizontal="center" vertical="center"/>
      <protection locked="0"/>
    </xf>
    <xf numFmtId="0" fontId="10" fillId="6" borderId="25" xfId="1" applyFont="1" applyFill="1" applyBorder="1" applyAlignment="1" applyProtection="1">
      <alignment horizontal="center" vertical="center"/>
      <protection locked="0"/>
    </xf>
    <xf numFmtId="0" fontId="10" fillId="6" borderId="31" xfId="1" applyFont="1" applyFill="1" applyBorder="1" applyAlignment="1" applyProtection="1">
      <alignment horizontal="center" vertical="center"/>
      <protection locked="0"/>
    </xf>
    <xf numFmtId="0" fontId="10" fillId="6" borderId="29" xfId="1" applyFont="1" applyFill="1" applyBorder="1" applyAlignment="1" applyProtection="1">
      <alignment horizontal="center" vertical="center" wrapText="1"/>
      <protection locked="0"/>
    </xf>
    <xf numFmtId="0" fontId="10" fillId="6" borderId="2" xfId="1" applyFont="1" applyFill="1" applyBorder="1" applyAlignment="1" applyProtection="1">
      <alignment horizontal="center" vertical="center" wrapText="1"/>
      <protection locked="0"/>
    </xf>
    <xf numFmtId="0" fontId="10" fillId="6" borderId="3" xfId="1" applyFont="1" applyFill="1" applyBorder="1" applyAlignment="1" applyProtection="1">
      <alignment horizontal="center" vertical="center" wrapText="1"/>
      <protection locked="0"/>
    </xf>
    <xf numFmtId="0" fontId="10" fillId="6" borderId="21" xfId="1" applyFont="1" applyFill="1" applyBorder="1" applyAlignment="1" applyProtection="1">
      <alignment horizontal="center" vertical="center" wrapText="1"/>
      <protection locked="0"/>
    </xf>
    <xf numFmtId="0" fontId="10" fillId="6" borderId="8" xfId="1" applyFont="1" applyFill="1" applyBorder="1" applyAlignment="1" applyProtection="1">
      <alignment horizontal="center" vertical="center" wrapText="1"/>
      <protection locked="0"/>
    </xf>
    <xf numFmtId="0" fontId="10" fillId="6" borderId="30" xfId="1" applyFont="1" applyFill="1" applyBorder="1" applyAlignment="1" applyProtection="1">
      <alignment horizontal="center" vertical="center" wrapText="1"/>
      <protection locked="0"/>
    </xf>
    <xf numFmtId="0" fontId="1" fillId="6" borderId="32" xfId="1" applyFont="1" applyFill="1" applyBorder="1" applyAlignment="1" applyProtection="1">
      <alignment horizontal="center" vertical="center"/>
      <protection hidden="1"/>
    </xf>
    <xf numFmtId="0" fontId="1" fillId="6" borderId="34" xfId="1" applyFont="1" applyFill="1" applyBorder="1" applyAlignment="1" applyProtection="1">
      <alignment horizontal="center" vertical="center"/>
      <protection hidden="1"/>
    </xf>
    <xf numFmtId="0" fontId="1" fillId="6" borderId="36" xfId="1" applyFont="1" applyFill="1" applyBorder="1" applyAlignment="1" applyProtection="1">
      <alignment horizontal="center" vertical="center"/>
      <protection hidden="1"/>
    </xf>
    <xf numFmtId="0" fontId="1" fillId="6" borderId="32" xfId="1" applyFont="1" applyFill="1" applyBorder="1" applyAlignment="1" applyProtection="1">
      <alignment horizontal="center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 wrapText="1"/>
      <protection hidden="1"/>
    </xf>
    <xf numFmtId="0" fontId="1" fillId="5" borderId="32" xfId="1" applyFont="1" applyFill="1" applyBorder="1" applyAlignment="1" applyProtection="1">
      <alignment horizontal="center" vertical="center"/>
      <protection hidden="1"/>
    </xf>
    <xf numFmtId="0" fontId="1" fillId="5" borderId="34" xfId="1" applyFont="1" applyFill="1" applyBorder="1" applyAlignment="1" applyProtection="1">
      <alignment horizontal="center" vertical="center"/>
      <protection hidden="1"/>
    </xf>
    <xf numFmtId="0" fontId="1" fillId="5" borderId="3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 wrapText="1"/>
      <protection hidden="1"/>
    </xf>
    <xf numFmtId="0" fontId="1" fillId="6" borderId="43" xfId="1" applyFont="1" applyFill="1" applyBorder="1" applyAlignment="1" applyProtection="1">
      <alignment horizontal="center" vertical="center" wrapText="1"/>
      <protection hidden="1"/>
    </xf>
    <xf numFmtId="0" fontId="1" fillId="6" borderId="44" xfId="1" applyFont="1" applyFill="1" applyBorder="1" applyAlignment="1" applyProtection="1">
      <alignment horizontal="center" vertical="center" wrapText="1"/>
      <protection hidden="1"/>
    </xf>
    <xf numFmtId="0" fontId="1" fillId="6" borderId="49" xfId="1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/>
      <protection hidden="1"/>
    </xf>
    <xf numFmtId="0" fontId="1" fillId="6" borderId="50" xfId="1" applyFont="1" applyFill="1" applyBorder="1" applyAlignment="1" applyProtection="1">
      <alignment horizontal="center" vertical="center"/>
      <protection hidden="1"/>
    </xf>
    <xf numFmtId="0" fontId="11" fillId="6" borderId="6" xfId="1" applyFont="1" applyFill="1" applyBorder="1" applyAlignment="1" applyProtection="1">
      <alignment horizontal="left" vertical="center"/>
      <protection hidden="1"/>
    </xf>
    <xf numFmtId="0" fontId="11" fillId="6" borderId="0" xfId="1" applyFont="1" applyFill="1" applyBorder="1" applyAlignment="1" applyProtection="1">
      <alignment horizontal="left" vertical="center"/>
      <protection hidden="1"/>
    </xf>
    <xf numFmtId="0" fontId="11" fillId="6" borderId="6" xfId="1" applyFont="1" applyFill="1" applyBorder="1" applyAlignment="1" applyProtection="1">
      <alignment horizontal="left" vertical="center" wrapText="1"/>
      <protection hidden="1"/>
    </xf>
    <xf numFmtId="0" fontId="11" fillId="6" borderId="0" xfId="1" applyFont="1" applyFill="1" applyBorder="1" applyAlignment="1" applyProtection="1">
      <alignment horizontal="left" vertical="center" wrapText="1"/>
      <protection hidden="1"/>
    </xf>
    <xf numFmtId="0" fontId="14" fillId="6" borderId="5" xfId="1" applyFont="1" applyFill="1" applyBorder="1" applyAlignment="1" applyProtection="1">
      <alignment horizontal="left" vertical="center"/>
    </xf>
    <xf numFmtId="0" fontId="14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7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7" xfId="1" applyNumberFormat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45" xfId="1" applyFont="1" applyFill="1" applyBorder="1" applyAlignment="1" applyProtection="1">
      <alignment horizontal="center" vertical="center"/>
    </xf>
    <xf numFmtId="0" fontId="3" fillId="6" borderId="13" xfId="1" applyFont="1" applyFill="1" applyBorder="1" applyAlignment="1" applyProtection="1">
      <alignment horizontal="center" vertical="center"/>
    </xf>
    <xf numFmtId="0" fontId="3" fillId="6" borderId="23" xfId="1" applyFont="1" applyFill="1" applyBorder="1" applyAlignment="1" applyProtection="1">
      <alignment horizontal="center" vertical="center"/>
    </xf>
    <xf numFmtId="0" fontId="3" fillId="6" borderId="51" xfId="1" applyFont="1" applyFill="1" applyBorder="1" applyAlignment="1" applyProtection="1">
      <alignment horizontal="center" vertical="center"/>
      <protection hidden="1"/>
    </xf>
    <xf numFmtId="0" fontId="3" fillId="6" borderId="52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5" xfId="1" applyFont="1" applyFill="1" applyBorder="1" applyAlignment="1" applyProtection="1">
      <alignment horizontal="center"/>
    </xf>
    <xf numFmtId="0" fontId="11" fillId="6" borderId="19" xfId="1" applyFont="1" applyFill="1" applyBorder="1" applyAlignment="1" applyProtection="1">
      <alignment horizontal="center" vertical="center"/>
      <protection locked="0"/>
    </xf>
    <xf numFmtId="0" fontId="11" fillId="6" borderId="48" xfId="1" applyFont="1" applyFill="1" applyBorder="1" applyAlignment="1" applyProtection="1">
      <alignment horizontal="center" vertical="center"/>
      <protection locked="0"/>
    </xf>
    <xf numFmtId="0" fontId="11" fillId="6" borderId="7" xfId="1" applyFont="1" applyFill="1" applyBorder="1" applyAlignment="1" applyProtection="1">
      <alignment horizontal="left" vertical="center" wrapText="1"/>
      <protection hidden="1"/>
    </xf>
    <xf numFmtId="0" fontId="11" fillId="6" borderId="22" xfId="1" applyFont="1" applyFill="1" applyBorder="1" applyAlignment="1" applyProtection="1">
      <alignment horizontal="left" vertical="center" wrapText="1"/>
      <protection hidden="1"/>
    </xf>
    <xf numFmtId="0" fontId="1" fillId="6" borderId="26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center"/>
      <protection locked="0"/>
    </xf>
    <xf numFmtId="0" fontId="1" fillId="6" borderId="31" xfId="1" applyFont="1" applyFill="1" applyBorder="1" applyAlignment="1" applyProtection="1">
      <alignment horizontal="center" vertical="center"/>
      <protection locked="0"/>
    </xf>
    <xf numFmtId="0" fontId="1" fillId="6" borderId="26" xfId="1" applyFont="1" applyFill="1" applyBorder="1" applyAlignment="1" applyProtection="1">
      <alignment horizontal="center" vertical="justify"/>
      <protection locked="0"/>
    </xf>
    <xf numFmtId="0" fontId="1" fillId="6" borderId="25" xfId="1" applyFont="1" applyFill="1" applyBorder="1" applyAlignment="1" applyProtection="1">
      <alignment horizontal="center" vertical="justify"/>
      <protection locked="0"/>
    </xf>
    <xf numFmtId="0" fontId="1" fillId="6" borderId="31" xfId="1" applyFont="1" applyFill="1" applyBorder="1" applyAlignment="1" applyProtection="1">
      <alignment horizontal="center" vertical="justify"/>
      <protection locked="0"/>
    </xf>
    <xf numFmtId="0" fontId="1" fillId="6" borderId="2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1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0" xfId="1" applyFont="1" applyFill="1" applyBorder="1" applyAlignment="1" applyProtection="1">
      <alignment horizontal="center" vertical="center" wrapText="1"/>
      <protection locked="0"/>
    </xf>
    <xf numFmtId="0" fontId="10" fillId="5" borderId="2" xfId="1" applyFont="1" applyFill="1" applyBorder="1" applyAlignment="1" applyProtection="1">
      <alignment horizontal="left" vertical="center"/>
      <protection hidden="1"/>
    </xf>
    <xf numFmtId="0" fontId="10" fillId="5" borderId="3" xfId="1" applyFont="1" applyFill="1" applyBorder="1" applyAlignment="1" applyProtection="1">
      <alignment horizontal="left" vertical="center"/>
      <protection hidden="1"/>
    </xf>
    <xf numFmtId="0" fontId="10" fillId="6" borderId="0" xfId="1" applyFont="1" applyFill="1" applyBorder="1" applyAlignment="1" applyProtection="1">
      <alignment horizontal="left" vertical="center"/>
      <protection hidden="1"/>
    </xf>
    <xf numFmtId="0" fontId="10" fillId="6" borderId="16" xfId="1" applyFont="1" applyFill="1" applyBorder="1" applyAlignment="1" applyProtection="1">
      <alignment horizontal="left" vertical="center"/>
      <protection hidden="1"/>
    </xf>
  </cellXfs>
  <cellStyles count="7">
    <cellStyle name="Hipervínculo" xfId="6" builtinId="8"/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49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618490</xdr:colOff>
      <xdr:row>49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318566</xdr:colOff>
      <xdr:row>155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1537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6"/>
  <sheetViews>
    <sheetView zoomScaleNormal="100" workbookViewId="0">
      <selection activeCell="L21" sqref="L21"/>
    </sheetView>
  </sheetViews>
  <sheetFormatPr baseColWidth="10" defaultRowHeight="14.25"/>
  <cols>
    <col min="1" max="2" width="5.140625" style="104" bestFit="1" customWidth="1"/>
    <col min="3" max="3" width="11" style="104" bestFit="1" customWidth="1"/>
    <col min="4" max="4" width="4.5703125" style="104" hidden="1" customWidth="1"/>
    <col min="5" max="5" width="18" style="104" bestFit="1" customWidth="1"/>
    <col min="6" max="6" width="9" style="104" hidden="1" customWidth="1"/>
    <col min="7" max="7" width="21.28515625" style="104" hidden="1" customWidth="1"/>
    <col min="8" max="8" width="47.42578125" style="104" bestFit="1" customWidth="1"/>
    <col min="9" max="9" width="5.5703125" style="104" bestFit="1" customWidth="1"/>
    <col min="10" max="15" width="11.42578125" style="104" customWidth="1"/>
    <col min="16" max="16384" width="11.42578125" style="104"/>
  </cols>
  <sheetData>
    <row r="1" spans="1:9" ht="15">
      <c r="A1" s="101" t="s">
        <v>16</v>
      </c>
      <c r="B1" s="101" t="s">
        <v>2</v>
      </c>
      <c r="C1" s="103" t="s">
        <v>43</v>
      </c>
      <c r="D1" s="102" t="s">
        <v>59</v>
      </c>
      <c r="E1" s="103" t="s">
        <v>50</v>
      </c>
      <c r="F1" s="103" t="s">
        <v>57</v>
      </c>
      <c r="G1" s="103" t="s">
        <v>51</v>
      </c>
      <c r="H1" s="103" t="s">
        <v>19</v>
      </c>
      <c r="I1" s="103" t="s">
        <v>58</v>
      </c>
    </row>
    <row r="2" spans="1:9" ht="15">
      <c r="A2" s="105">
        <v>1</v>
      </c>
      <c r="B2" s="120" t="s">
        <v>56</v>
      </c>
      <c r="C2" s="121">
        <v>1000000223</v>
      </c>
      <c r="D2" s="90" t="s">
        <v>55</v>
      </c>
      <c r="E2" s="122" t="s">
        <v>62</v>
      </c>
      <c r="F2" s="123">
        <v>8197691</v>
      </c>
      <c r="G2" s="118" t="s">
        <v>63</v>
      </c>
      <c r="H2" s="124" t="s">
        <v>64</v>
      </c>
      <c r="I2" s="112">
        <v>80</v>
      </c>
    </row>
    <row r="3" spans="1:9" ht="15">
      <c r="A3" s="105">
        <f>+A2+1</f>
        <v>2</v>
      </c>
      <c r="B3" s="120" t="s">
        <v>56</v>
      </c>
      <c r="C3" s="121">
        <v>1000000296</v>
      </c>
      <c r="D3" s="90" t="s">
        <v>55</v>
      </c>
      <c r="E3" s="122" t="s">
        <v>65</v>
      </c>
      <c r="F3" s="123">
        <v>4993721</v>
      </c>
      <c r="G3" s="118" t="s">
        <v>54</v>
      </c>
      <c r="H3" s="124" t="s">
        <v>66</v>
      </c>
      <c r="I3" s="113">
        <v>49</v>
      </c>
    </row>
    <row r="4" spans="1:9" ht="15">
      <c r="A4" s="105">
        <f t="shared" ref="A4:A67" si="0">+A3+1</f>
        <v>3</v>
      </c>
      <c r="B4" s="120" t="s">
        <v>56</v>
      </c>
      <c r="C4" s="121">
        <v>1000000335</v>
      </c>
      <c r="D4" s="90" t="s">
        <v>55</v>
      </c>
      <c r="E4" s="122" t="s">
        <v>67</v>
      </c>
      <c r="F4" s="123">
        <v>8362027</v>
      </c>
      <c r="G4" s="118" t="s">
        <v>68</v>
      </c>
      <c r="H4" s="124" t="s">
        <v>69</v>
      </c>
      <c r="I4" s="113">
        <v>26</v>
      </c>
    </row>
    <row r="5" spans="1:9" ht="15">
      <c r="A5" s="105">
        <f t="shared" si="0"/>
        <v>4</v>
      </c>
      <c r="B5" s="120" t="s">
        <v>56</v>
      </c>
      <c r="C5" s="121">
        <v>1000000410</v>
      </c>
      <c r="D5" s="90" t="s">
        <v>55</v>
      </c>
      <c r="E5" s="122" t="s">
        <v>70</v>
      </c>
      <c r="F5" s="123">
        <v>8359762</v>
      </c>
      <c r="G5" s="118" t="s">
        <v>71</v>
      </c>
      <c r="H5" s="124" t="s">
        <v>72</v>
      </c>
      <c r="I5" s="113">
        <v>34</v>
      </c>
    </row>
    <row r="6" spans="1:9" ht="15">
      <c r="A6" s="105">
        <f t="shared" si="0"/>
        <v>5</v>
      </c>
      <c r="B6" s="120" t="s">
        <v>56</v>
      </c>
      <c r="C6" s="121">
        <v>1000000635</v>
      </c>
      <c r="D6" s="90" t="s">
        <v>55</v>
      </c>
      <c r="E6" s="122" t="s">
        <v>73</v>
      </c>
      <c r="F6" s="123">
        <v>8203089</v>
      </c>
      <c r="G6" s="118" t="s">
        <v>54</v>
      </c>
      <c r="H6" s="124" t="s">
        <v>74</v>
      </c>
      <c r="I6" s="113">
        <v>92</v>
      </c>
    </row>
    <row r="7" spans="1:9" ht="15">
      <c r="A7" s="105">
        <f t="shared" si="0"/>
        <v>6</v>
      </c>
      <c r="B7" s="120" t="s">
        <v>56</v>
      </c>
      <c r="C7" s="121">
        <v>1000000758</v>
      </c>
      <c r="D7" s="90" t="s">
        <v>55</v>
      </c>
      <c r="E7" s="122" t="s">
        <v>75</v>
      </c>
      <c r="F7" s="123" t="s">
        <v>54</v>
      </c>
      <c r="G7" s="118" t="s">
        <v>76</v>
      </c>
      <c r="H7" s="124" t="s">
        <v>77</v>
      </c>
      <c r="I7" s="113">
        <v>20</v>
      </c>
    </row>
    <row r="8" spans="1:9" ht="15">
      <c r="A8" s="105">
        <f t="shared" si="0"/>
        <v>7</v>
      </c>
      <c r="B8" s="120" t="s">
        <v>56</v>
      </c>
      <c r="C8" s="121">
        <v>1000001100</v>
      </c>
      <c r="D8" s="90" t="s">
        <v>55</v>
      </c>
      <c r="E8" s="122" t="s">
        <v>78</v>
      </c>
      <c r="F8" s="123">
        <v>8039674</v>
      </c>
      <c r="G8" s="118" t="s">
        <v>54</v>
      </c>
      <c r="H8" s="124" t="s">
        <v>79</v>
      </c>
      <c r="I8" s="113">
        <v>59</v>
      </c>
    </row>
    <row r="9" spans="1:9" ht="15">
      <c r="A9" s="105">
        <f t="shared" si="0"/>
        <v>8</v>
      </c>
      <c r="B9" s="120" t="s">
        <v>56</v>
      </c>
      <c r="C9" s="121">
        <v>1000001103</v>
      </c>
      <c r="D9" s="90" t="s">
        <v>55</v>
      </c>
      <c r="E9" s="122" t="s">
        <v>80</v>
      </c>
      <c r="F9" s="123">
        <v>8028238</v>
      </c>
      <c r="G9" s="118" t="s">
        <v>54</v>
      </c>
      <c r="H9" s="124" t="s">
        <v>81</v>
      </c>
      <c r="I9" s="113">
        <v>9</v>
      </c>
    </row>
    <row r="10" spans="1:9" ht="15">
      <c r="A10" s="105">
        <f t="shared" si="0"/>
        <v>9</v>
      </c>
      <c r="B10" s="120" t="s">
        <v>56</v>
      </c>
      <c r="C10" s="121">
        <v>1000001104</v>
      </c>
      <c r="D10" s="90" t="s">
        <v>55</v>
      </c>
      <c r="E10" s="122" t="s">
        <v>82</v>
      </c>
      <c r="F10" s="123">
        <v>8028499</v>
      </c>
      <c r="G10" s="118" t="s">
        <v>54</v>
      </c>
      <c r="H10" s="124" t="s">
        <v>83</v>
      </c>
      <c r="I10" s="113">
        <v>9</v>
      </c>
    </row>
    <row r="11" spans="1:9" ht="15">
      <c r="A11" s="105">
        <f t="shared" si="0"/>
        <v>10</v>
      </c>
      <c r="B11" s="120" t="s">
        <v>56</v>
      </c>
      <c r="C11" s="121">
        <v>1000001106</v>
      </c>
      <c r="D11" s="90" t="s">
        <v>55</v>
      </c>
      <c r="E11" s="122" t="s">
        <v>84</v>
      </c>
      <c r="F11" s="123">
        <v>127711</v>
      </c>
      <c r="G11" s="118" t="s">
        <v>54</v>
      </c>
      <c r="H11" s="124" t="s">
        <v>85</v>
      </c>
      <c r="I11" s="122">
        <v>1</v>
      </c>
    </row>
    <row r="12" spans="1:9" ht="15">
      <c r="A12" s="114">
        <f t="shared" si="0"/>
        <v>11</v>
      </c>
      <c r="B12" s="120" t="s">
        <v>56</v>
      </c>
      <c r="C12" s="121">
        <v>1000001567</v>
      </c>
      <c r="D12" s="90" t="s">
        <v>55</v>
      </c>
      <c r="E12" s="122" t="s">
        <v>86</v>
      </c>
      <c r="F12" s="123">
        <v>8443643</v>
      </c>
      <c r="G12" s="118" t="s">
        <v>54</v>
      </c>
      <c r="H12" s="124" t="s">
        <v>87</v>
      </c>
      <c r="I12" s="113">
        <v>45</v>
      </c>
    </row>
    <row r="13" spans="1:9" ht="15">
      <c r="A13" s="105">
        <f t="shared" si="0"/>
        <v>12</v>
      </c>
      <c r="B13" s="120" t="s">
        <v>56</v>
      </c>
      <c r="C13" s="121">
        <v>1000002152</v>
      </c>
      <c r="D13" s="90" t="s">
        <v>55</v>
      </c>
      <c r="E13" s="122" t="s">
        <v>88</v>
      </c>
      <c r="F13" s="123">
        <v>8471160</v>
      </c>
      <c r="G13" s="118" t="s">
        <v>54</v>
      </c>
      <c r="H13" s="124" t="s">
        <v>89</v>
      </c>
      <c r="I13" s="113">
        <v>17</v>
      </c>
    </row>
    <row r="14" spans="1:9" ht="15">
      <c r="A14" s="105">
        <f t="shared" si="0"/>
        <v>13</v>
      </c>
      <c r="B14" s="120" t="s">
        <v>56</v>
      </c>
      <c r="C14" s="121">
        <v>1000002355</v>
      </c>
      <c r="D14" s="90" t="s">
        <v>55</v>
      </c>
      <c r="E14" s="122" t="s">
        <v>90</v>
      </c>
      <c r="F14" s="123">
        <v>8345331</v>
      </c>
      <c r="G14" s="118" t="s">
        <v>54</v>
      </c>
      <c r="H14" s="124" t="s">
        <v>91</v>
      </c>
      <c r="I14" s="113">
        <v>21</v>
      </c>
    </row>
    <row r="15" spans="1:9" ht="15">
      <c r="A15" s="105">
        <f t="shared" si="0"/>
        <v>14</v>
      </c>
      <c r="B15" s="120" t="s">
        <v>56</v>
      </c>
      <c r="C15" s="121">
        <v>1000002589</v>
      </c>
      <c r="D15" s="90" t="s">
        <v>55</v>
      </c>
      <c r="E15" s="122" t="s">
        <v>92</v>
      </c>
      <c r="F15" s="123">
        <v>9558117</v>
      </c>
      <c r="G15" s="118" t="s">
        <v>93</v>
      </c>
      <c r="H15" s="124" t="s">
        <v>94</v>
      </c>
      <c r="I15" s="113">
        <v>39</v>
      </c>
    </row>
    <row r="16" spans="1:9" ht="15">
      <c r="A16" s="105">
        <f t="shared" si="0"/>
        <v>15</v>
      </c>
      <c r="B16" s="120" t="s">
        <v>56</v>
      </c>
      <c r="C16" s="121">
        <v>1000003885</v>
      </c>
      <c r="D16" s="90" t="s">
        <v>55</v>
      </c>
      <c r="E16" s="122" t="s">
        <v>95</v>
      </c>
      <c r="F16" s="123">
        <v>9534910</v>
      </c>
      <c r="G16" s="118" t="s">
        <v>96</v>
      </c>
      <c r="H16" s="124" t="s">
        <v>97</v>
      </c>
      <c r="I16" s="122">
        <v>1</v>
      </c>
    </row>
    <row r="17" spans="1:9" ht="15">
      <c r="A17" s="105">
        <f t="shared" si="0"/>
        <v>16</v>
      </c>
      <c r="B17" s="120" t="s">
        <v>56</v>
      </c>
      <c r="C17" s="121">
        <v>1000003886</v>
      </c>
      <c r="D17" s="90" t="s">
        <v>55</v>
      </c>
      <c r="E17" s="122" t="s">
        <v>98</v>
      </c>
      <c r="F17" s="123">
        <v>9534911</v>
      </c>
      <c r="G17" s="118" t="s">
        <v>99</v>
      </c>
      <c r="H17" s="124" t="s">
        <v>100</v>
      </c>
      <c r="I17" s="122">
        <v>1</v>
      </c>
    </row>
    <row r="18" spans="1:9" ht="15">
      <c r="A18" s="105">
        <f t="shared" si="0"/>
        <v>17</v>
      </c>
      <c r="B18" s="120" t="s">
        <v>56</v>
      </c>
      <c r="C18" s="121">
        <v>1000003887</v>
      </c>
      <c r="D18" s="90" t="s">
        <v>55</v>
      </c>
      <c r="E18" s="122" t="s">
        <v>101</v>
      </c>
      <c r="F18" s="123" t="s">
        <v>54</v>
      </c>
      <c r="G18" s="118" t="s">
        <v>102</v>
      </c>
      <c r="H18" s="124" t="s">
        <v>103</v>
      </c>
      <c r="I18" s="122">
        <v>1</v>
      </c>
    </row>
    <row r="19" spans="1:9" ht="15">
      <c r="A19" s="105">
        <f t="shared" si="0"/>
        <v>18</v>
      </c>
      <c r="B19" s="120" t="s">
        <v>56</v>
      </c>
      <c r="C19" s="121">
        <v>1000021261</v>
      </c>
      <c r="D19" s="90" t="s">
        <v>55</v>
      </c>
      <c r="E19" s="122" t="s">
        <v>104</v>
      </c>
      <c r="F19" s="123">
        <v>8062832</v>
      </c>
      <c r="G19" s="118" t="s">
        <v>105</v>
      </c>
      <c r="H19" s="125" t="s">
        <v>106</v>
      </c>
      <c r="I19" s="112">
        <v>1</v>
      </c>
    </row>
    <row r="20" spans="1:9" ht="15">
      <c r="A20" s="105">
        <f t="shared" si="0"/>
        <v>19</v>
      </c>
      <c r="B20" s="120" t="s">
        <v>56</v>
      </c>
      <c r="C20" s="121">
        <v>1000022236</v>
      </c>
      <c r="D20" s="90" t="s">
        <v>55</v>
      </c>
      <c r="E20" s="122" t="s">
        <v>107</v>
      </c>
      <c r="F20" s="123">
        <v>8101930</v>
      </c>
      <c r="G20" s="118" t="s">
        <v>108</v>
      </c>
      <c r="H20" s="124" t="s">
        <v>109</v>
      </c>
      <c r="I20" s="113">
        <v>219</v>
      </c>
    </row>
    <row r="21" spans="1:9" ht="15">
      <c r="A21" s="105">
        <f t="shared" si="0"/>
        <v>20</v>
      </c>
      <c r="B21" s="120" t="s">
        <v>56</v>
      </c>
      <c r="C21" s="121">
        <v>1000022389</v>
      </c>
      <c r="D21" s="90" t="s">
        <v>55</v>
      </c>
      <c r="E21" s="122" t="s">
        <v>110</v>
      </c>
      <c r="F21" s="123">
        <v>8197960</v>
      </c>
      <c r="G21" s="118" t="s">
        <v>111</v>
      </c>
      <c r="H21" s="124" t="s">
        <v>112</v>
      </c>
      <c r="I21" s="113">
        <v>153</v>
      </c>
    </row>
    <row r="22" spans="1:9" ht="15">
      <c r="A22" s="105">
        <f t="shared" si="0"/>
        <v>21</v>
      </c>
      <c r="B22" s="120" t="s">
        <v>56</v>
      </c>
      <c r="C22" s="121">
        <v>1000023164</v>
      </c>
      <c r="D22" s="90" t="s">
        <v>55</v>
      </c>
      <c r="E22" s="122" t="s">
        <v>113</v>
      </c>
      <c r="F22" s="123">
        <v>9085368</v>
      </c>
      <c r="G22" s="118" t="s">
        <v>54</v>
      </c>
      <c r="H22" s="125" t="s">
        <v>114</v>
      </c>
      <c r="I22" s="112">
        <v>1</v>
      </c>
    </row>
    <row r="23" spans="1:9" ht="15">
      <c r="A23" s="105">
        <f t="shared" si="0"/>
        <v>22</v>
      </c>
      <c r="B23" s="120" t="s">
        <v>56</v>
      </c>
      <c r="C23" s="121">
        <v>1000024473</v>
      </c>
      <c r="D23" s="90" t="s">
        <v>55</v>
      </c>
      <c r="E23" s="122" t="s">
        <v>115</v>
      </c>
      <c r="F23" s="123" t="s">
        <v>54</v>
      </c>
      <c r="G23" s="118" t="s">
        <v>116</v>
      </c>
      <c r="H23" s="124" t="s">
        <v>117</v>
      </c>
      <c r="I23" s="113">
        <v>14</v>
      </c>
    </row>
    <row r="24" spans="1:9" ht="15">
      <c r="A24" s="105">
        <f t="shared" si="0"/>
        <v>23</v>
      </c>
      <c r="B24" s="120" t="s">
        <v>56</v>
      </c>
      <c r="C24" s="121">
        <v>1000025798</v>
      </c>
      <c r="D24" s="90" t="s">
        <v>55</v>
      </c>
      <c r="E24" s="122" t="s">
        <v>118</v>
      </c>
      <c r="F24" s="123">
        <v>9330489</v>
      </c>
      <c r="G24" s="118" t="s">
        <v>54</v>
      </c>
      <c r="H24" s="124" t="s">
        <v>119</v>
      </c>
      <c r="I24" s="122">
        <v>1</v>
      </c>
    </row>
    <row r="25" spans="1:9" ht="15">
      <c r="A25" s="105">
        <f t="shared" si="0"/>
        <v>24</v>
      </c>
      <c r="B25" s="120" t="s">
        <v>56</v>
      </c>
      <c r="C25" s="121">
        <v>1000027178</v>
      </c>
      <c r="D25" s="90" t="s">
        <v>55</v>
      </c>
      <c r="E25" s="122" t="s">
        <v>120</v>
      </c>
      <c r="F25" s="123">
        <v>273921</v>
      </c>
      <c r="G25" s="118" t="s">
        <v>54</v>
      </c>
      <c r="H25" s="125" t="s">
        <v>121</v>
      </c>
      <c r="I25" s="112">
        <v>1</v>
      </c>
    </row>
    <row r="26" spans="1:9" ht="15">
      <c r="A26" s="105">
        <f t="shared" si="0"/>
        <v>25</v>
      </c>
      <c r="B26" s="120" t="s">
        <v>56</v>
      </c>
      <c r="C26" s="121">
        <v>1000030320</v>
      </c>
      <c r="D26" s="90" t="s">
        <v>55</v>
      </c>
      <c r="E26" s="122" t="s">
        <v>122</v>
      </c>
      <c r="F26" s="123">
        <v>8157958</v>
      </c>
      <c r="G26" s="118" t="s">
        <v>54</v>
      </c>
      <c r="H26" s="124" t="s">
        <v>123</v>
      </c>
      <c r="I26" s="122">
        <v>1</v>
      </c>
    </row>
    <row r="27" spans="1:9" ht="15">
      <c r="A27" s="105">
        <f t="shared" si="0"/>
        <v>26</v>
      </c>
      <c r="B27" s="120" t="s">
        <v>56</v>
      </c>
      <c r="C27" s="121">
        <v>1000030391</v>
      </c>
      <c r="D27" s="90" t="s">
        <v>55</v>
      </c>
      <c r="E27" s="122" t="s">
        <v>124</v>
      </c>
      <c r="F27" s="123">
        <v>9531700</v>
      </c>
      <c r="G27" s="118" t="s">
        <v>54</v>
      </c>
      <c r="H27" s="124" t="s">
        <v>125</v>
      </c>
      <c r="I27" s="113">
        <v>20</v>
      </c>
    </row>
    <row r="28" spans="1:9" ht="15">
      <c r="A28" s="105">
        <f t="shared" si="0"/>
        <v>27</v>
      </c>
      <c r="B28" s="120" t="s">
        <v>56</v>
      </c>
      <c r="C28" s="126">
        <v>1000030927</v>
      </c>
      <c r="D28" s="90" t="s">
        <v>55</v>
      </c>
      <c r="E28" s="112" t="s">
        <v>126</v>
      </c>
      <c r="F28" s="127">
        <v>8177278</v>
      </c>
      <c r="G28" s="119" t="s">
        <v>54</v>
      </c>
      <c r="H28" s="125" t="s">
        <v>127</v>
      </c>
      <c r="I28" s="112">
        <v>16</v>
      </c>
    </row>
    <row r="29" spans="1:9" ht="15">
      <c r="A29" s="105">
        <f t="shared" si="0"/>
        <v>28</v>
      </c>
      <c r="B29" s="106" t="s">
        <v>56</v>
      </c>
      <c r="C29" s="107"/>
      <c r="D29" s="90"/>
      <c r="E29" s="108"/>
      <c r="F29" s="109"/>
      <c r="G29" s="110"/>
      <c r="H29" s="111"/>
      <c r="I29" s="113"/>
    </row>
    <row r="30" spans="1:9" ht="15">
      <c r="A30" s="105">
        <f t="shared" si="0"/>
        <v>29</v>
      </c>
      <c r="B30" s="106" t="s">
        <v>56</v>
      </c>
      <c r="C30" s="107"/>
      <c r="D30" s="90"/>
      <c r="E30" s="108"/>
      <c r="F30" s="109"/>
      <c r="G30" s="110"/>
      <c r="H30" s="111"/>
      <c r="I30" s="113"/>
    </row>
    <row r="31" spans="1:9" ht="15">
      <c r="A31" s="105">
        <f t="shared" si="0"/>
        <v>30</v>
      </c>
      <c r="B31" s="106" t="s">
        <v>56</v>
      </c>
      <c r="C31" s="107"/>
      <c r="D31" s="90"/>
      <c r="E31" s="108"/>
      <c r="F31" s="109"/>
      <c r="G31" s="110"/>
      <c r="H31" s="111"/>
      <c r="I31" s="113"/>
    </row>
    <row r="32" spans="1:9" ht="15">
      <c r="A32" s="105">
        <f t="shared" si="0"/>
        <v>31</v>
      </c>
      <c r="B32" s="106" t="s">
        <v>56</v>
      </c>
      <c r="C32" s="107"/>
      <c r="D32" s="90"/>
      <c r="E32" s="108"/>
      <c r="F32" s="109"/>
      <c r="G32" s="110"/>
      <c r="H32" s="111"/>
      <c r="I32" s="112"/>
    </row>
    <row r="33" spans="1:9" ht="15">
      <c r="A33" s="105">
        <f t="shared" si="0"/>
        <v>32</v>
      </c>
      <c r="B33" s="106" t="s">
        <v>56</v>
      </c>
      <c r="C33" s="107"/>
      <c r="D33" s="90"/>
      <c r="E33" s="108"/>
      <c r="F33" s="109"/>
      <c r="G33" s="110"/>
      <c r="H33" s="111"/>
      <c r="I33" s="112"/>
    </row>
    <row r="34" spans="1:9" ht="15">
      <c r="A34" s="105">
        <f t="shared" si="0"/>
        <v>33</v>
      </c>
      <c r="B34" s="106" t="s">
        <v>56</v>
      </c>
      <c r="C34" s="107"/>
      <c r="D34" s="90"/>
      <c r="E34" s="108"/>
      <c r="F34" s="109"/>
      <c r="G34" s="110"/>
      <c r="H34" s="111"/>
      <c r="I34" s="112"/>
    </row>
    <row r="35" spans="1:9" ht="15">
      <c r="A35" s="105">
        <f t="shared" si="0"/>
        <v>34</v>
      </c>
      <c r="B35" s="106" t="s">
        <v>56</v>
      </c>
      <c r="C35" s="107"/>
      <c r="D35" s="90"/>
      <c r="E35" s="108"/>
      <c r="F35" s="109"/>
      <c r="G35" s="110"/>
      <c r="H35" s="111"/>
      <c r="I35" s="108"/>
    </row>
    <row r="36" spans="1:9" ht="15">
      <c r="A36" s="105">
        <f t="shared" si="0"/>
        <v>35</v>
      </c>
      <c r="B36" s="106" t="s">
        <v>56</v>
      </c>
      <c r="C36" s="107"/>
      <c r="D36" s="90"/>
      <c r="E36" s="108"/>
      <c r="F36" s="109"/>
      <c r="G36" s="110"/>
      <c r="H36" s="111"/>
      <c r="I36" s="108"/>
    </row>
    <row r="37" spans="1:9" ht="15">
      <c r="A37" s="105">
        <f t="shared" si="0"/>
        <v>36</v>
      </c>
      <c r="B37" s="106" t="s">
        <v>56</v>
      </c>
      <c r="C37" s="107"/>
      <c r="D37" s="90"/>
      <c r="E37" s="108"/>
      <c r="F37" s="109"/>
      <c r="G37" s="110"/>
      <c r="H37" s="111"/>
      <c r="I37" s="108"/>
    </row>
    <row r="38" spans="1:9" ht="15">
      <c r="A38" s="105">
        <f t="shared" si="0"/>
        <v>37</v>
      </c>
      <c r="B38" s="106" t="s">
        <v>56</v>
      </c>
      <c r="C38" s="107"/>
      <c r="D38" s="90"/>
      <c r="E38" s="108"/>
      <c r="F38" s="109"/>
      <c r="G38" s="110"/>
      <c r="H38" s="111"/>
      <c r="I38" s="108"/>
    </row>
    <row r="39" spans="1:9" ht="15">
      <c r="A39" s="105">
        <f t="shared" si="0"/>
        <v>38</v>
      </c>
      <c r="B39" s="106" t="s">
        <v>56</v>
      </c>
      <c r="C39" s="107"/>
      <c r="D39" s="90"/>
      <c r="E39" s="108"/>
      <c r="F39" s="109"/>
      <c r="G39" s="110"/>
      <c r="H39" s="111"/>
      <c r="I39" s="108"/>
    </row>
    <row r="40" spans="1:9" ht="15">
      <c r="A40" s="105">
        <f t="shared" si="0"/>
        <v>39</v>
      </c>
      <c r="B40" s="106" t="s">
        <v>56</v>
      </c>
      <c r="C40" s="107"/>
      <c r="D40" s="90"/>
      <c r="E40" s="108"/>
      <c r="F40" s="109"/>
      <c r="G40" s="110"/>
      <c r="H40" s="111"/>
      <c r="I40" s="108"/>
    </row>
    <row r="41" spans="1:9" ht="15">
      <c r="A41" s="105">
        <f t="shared" si="0"/>
        <v>40</v>
      </c>
      <c r="B41" s="106" t="s">
        <v>56</v>
      </c>
      <c r="C41" s="107"/>
      <c r="D41" s="90"/>
      <c r="E41" s="108"/>
      <c r="F41" s="109"/>
      <c r="G41" s="110"/>
      <c r="H41" s="111"/>
      <c r="I41" s="108"/>
    </row>
    <row r="42" spans="1:9" ht="15">
      <c r="A42" s="105">
        <f t="shared" si="0"/>
        <v>41</v>
      </c>
      <c r="B42" s="106" t="s">
        <v>56</v>
      </c>
      <c r="C42" s="107"/>
      <c r="D42" s="90"/>
      <c r="E42" s="108"/>
      <c r="F42" s="109"/>
      <c r="G42" s="110"/>
      <c r="H42" s="111"/>
      <c r="I42" s="108"/>
    </row>
    <row r="43" spans="1:9" ht="15">
      <c r="A43" s="105">
        <f t="shared" si="0"/>
        <v>42</v>
      </c>
      <c r="B43" s="106" t="s">
        <v>56</v>
      </c>
      <c r="C43" s="107"/>
      <c r="D43" s="90"/>
      <c r="E43" s="108"/>
      <c r="F43" s="109"/>
      <c r="G43" s="110"/>
      <c r="H43" s="111"/>
      <c r="I43" s="108"/>
    </row>
    <row r="44" spans="1:9" ht="15">
      <c r="A44" s="105">
        <f t="shared" si="0"/>
        <v>43</v>
      </c>
      <c r="B44" s="106" t="s">
        <v>56</v>
      </c>
      <c r="C44" s="107"/>
      <c r="D44" s="90"/>
      <c r="E44" s="108"/>
      <c r="F44" s="109"/>
      <c r="G44" s="110"/>
      <c r="H44" s="111"/>
      <c r="I44" s="108"/>
    </row>
    <row r="45" spans="1:9" ht="15">
      <c r="A45" s="105">
        <f t="shared" si="0"/>
        <v>44</v>
      </c>
      <c r="B45" s="106" t="s">
        <v>56</v>
      </c>
      <c r="C45" s="107"/>
      <c r="D45" s="90"/>
      <c r="E45" s="108"/>
      <c r="F45" s="109"/>
      <c r="G45" s="110"/>
      <c r="H45" s="111"/>
      <c r="I45" s="108"/>
    </row>
    <row r="46" spans="1:9" ht="15">
      <c r="A46" s="105">
        <f t="shared" si="0"/>
        <v>45</v>
      </c>
      <c r="B46" s="106" t="s">
        <v>56</v>
      </c>
      <c r="C46" s="107"/>
      <c r="D46" s="90"/>
      <c r="E46" s="108"/>
      <c r="F46" s="109"/>
      <c r="G46" s="110"/>
      <c r="H46" s="111"/>
      <c r="I46" s="108"/>
    </row>
    <row r="47" spans="1:9" ht="15">
      <c r="A47" s="105">
        <f t="shared" si="0"/>
        <v>46</v>
      </c>
      <c r="B47" s="106" t="s">
        <v>56</v>
      </c>
      <c r="C47" s="107"/>
      <c r="D47" s="90"/>
      <c r="E47" s="108"/>
      <c r="F47" s="109"/>
      <c r="G47" s="110"/>
      <c r="H47" s="111"/>
      <c r="I47" s="108"/>
    </row>
    <row r="48" spans="1:9" ht="15">
      <c r="A48" s="105">
        <f t="shared" si="0"/>
        <v>47</v>
      </c>
      <c r="B48" s="106" t="s">
        <v>56</v>
      </c>
      <c r="C48" s="107"/>
      <c r="D48" s="90"/>
      <c r="E48" s="108"/>
      <c r="F48" s="109"/>
      <c r="G48" s="110"/>
      <c r="H48" s="111"/>
      <c r="I48" s="108"/>
    </row>
    <row r="49" spans="1:9" ht="15">
      <c r="A49" s="105">
        <f t="shared" si="0"/>
        <v>48</v>
      </c>
      <c r="B49" s="106" t="s">
        <v>56</v>
      </c>
      <c r="C49" s="107"/>
      <c r="D49" s="90"/>
      <c r="E49" s="108"/>
      <c r="F49" s="109"/>
      <c r="G49" s="110"/>
      <c r="H49" s="111"/>
      <c r="I49" s="108"/>
    </row>
    <row r="50" spans="1:9" ht="15">
      <c r="A50" s="105">
        <f t="shared" si="0"/>
        <v>49</v>
      </c>
      <c r="B50" s="106" t="s">
        <v>56</v>
      </c>
      <c r="C50" s="107"/>
      <c r="D50" s="90"/>
      <c r="E50" s="108"/>
      <c r="F50" s="109"/>
      <c r="G50" s="110"/>
      <c r="H50" s="111"/>
      <c r="I50" s="108"/>
    </row>
    <row r="51" spans="1:9" ht="15">
      <c r="A51" s="105">
        <f t="shared" si="0"/>
        <v>50</v>
      </c>
      <c r="B51" s="106" t="s">
        <v>56</v>
      </c>
      <c r="C51" s="108"/>
      <c r="D51" s="90"/>
      <c r="E51" s="108"/>
      <c r="F51" s="109"/>
      <c r="G51" s="110"/>
      <c r="H51" s="111"/>
      <c r="I51" s="108"/>
    </row>
    <row r="52" spans="1:9" ht="15">
      <c r="A52" s="105">
        <f t="shared" si="0"/>
        <v>51</v>
      </c>
      <c r="B52" s="106" t="s">
        <v>56</v>
      </c>
      <c r="C52" s="108"/>
      <c r="D52" s="90"/>
      <c r="E52" s="108"/>
      <c r="F52" s="109"/>
      <c r="G52" s="110"/>
      <c r="H52" s="111"/>
      <c r="I52" s="108"/>
    </row>
    <row r="53" spans="1:9" ht="15">
      <c r="A53" s="105">
        <f t="shared" si="0"/>
        <v>52</v>
      </c>
      <c r="B53" s="106" t="s">
        <v>56</v>
      </c>
      <c r="C53" s="108"/>
      <c r="D53" s="90"/>
      <c r="E53" s="108"/>
      <c r="F53" s="109"/>
      <c r="G53" s="110"/>
      <c r="H53" s="111"/>
      <c r="I53" s="108"/>
    </row>
    <row r="54" spans="1:9" ht="15">
      <c r="A54" s="105">
        <f t="shared" si="0"/>
        <v>53</v>
      </c>
      <c r="B54" s="106" t="s">
        <v>56</v>
      </c>
      <c r="C54" s="107"/>
      <c r="D54" s="90"/>
      <c r="E54" s="108"/>
      <c r="F54" s="109"/>
      <c r="G54" s="110"/>
      <c r="H54" s="111"/>
      <c r="I54" s="108"/>
    </row>
    <row r="55" spans="1:9" ht="15">
      <c r="A55" s="105">
        <f t="shared" si="0"/>
        <v>54</v>
      </c>
      <c r="B55" s="106" t="s">
        <v>56</v>
      </c>
      <c r="C55" s="107"/>
      <c r="D55" s="90"/>
      <c r="E55" s="108"/>
      <c r="F55" s="109"/>
      <c r="G55" s="110"/>
      <c r="H55" s="111"/>
      <c r="I55" s="108"/>
    </row>
    <row r="56" spans="1:9" ht="15">
      <c r="A56" s="105">
        <f t="shared" si="0"/>
        <v>55</v>
      </c>
      <c r="B56" s="106" t="s">
        <v>56</v>
      </c>
      <c r="C56" s="107"/>
      <c r="D56" s="90"/>
      <c r="E56" s="108"/>
      <c r="F56" s="109"/>
      <c r="G56" s="110"/>
      <c r="H56" s="111"/>
      <c r="I56" s="108"/>
    </row>
    <row r="57" spans="1:9" ht="15">
      <c r="A57" s="105">
        <f t="shared" si="0"/>
        <v>56</v>
      </c>
      <c r="B57" s="106" t="s">
        <v>56</v>
      </c>
      <c r="C57" s="107"/>
      <c r="D57" s="90"/>
      <c r="E57" s="108"/>
      <c r="F57" s="109"/>
      <c r="G57" s="110"/>
      <c r="H57" s="111"/>
      <c r="I57" s="108"/>
    </row>
    <row r="58" spans="1:9" ht="15">
      <c r="A58" s="105">
        <f t="shared" si="0"/>
        <v>57</v>
      </c>
      <c r="B58" s="106" t="s">
        <v>56</v>
      </c>
      <c r="C58" s="108"/>
      <c r="D58" s="90"/>
      <c r="E58" s="108"/>
      <c r="F58" s="109"/>
      <c r="G58" s="110"/>
      <c r="H58" s="111"/>
      <c r="I58" s="108"/>
    </row>
    <row r="59" spans="1:9" ht="15">
      <c r="A59" s="105">
        <f t="shared" si="0"/>
        <v>58</v>
      </c>
      <c r="B59" s="106" t="s">
        <v>56</v>
      </c>
      <c r="C59" s="108"/>
      <c r="D59" s="90"/>
      <c r="E59" s="108"/>
      <c r="F59" s="109"/>
      <c r="G59" s="110"/>
      <c r="H59" s="111"/>
      <c r="I59" s="108"/>
    </row>
    <row r="60" spans="1:9" ht="15">
      <c r="A60" s="105">
        <f t="shared" si="0"/>
        <v>59</v>
      </c>
      <c r="B60" s="106" t="s">
        <v>56</v>
      </c>
      <c r="C60" s="107"/>
      <c r="D60" s="90"/>
      <c r="E60" s="108"/>
      <c r="F60" s="109"/>
      <c r="G60" s="110"/>
      <c r="H60" s="111"/>
      <c r="I60" s="108"/>
    </row>
    <row r="61" spans="1:9" ht="15">
      <c r="A61" s="105">
        <f t="shared" si="0"/>
        <v>60</v>
      </c>
      <c r="B61" s="106" t="s">
        <v>56</v>
      </c>
      <c r="C61" s="107"/>
      <c r="D61" s="90"/>
      <c r="E61" s="108"/>
      <c r="F61" s="109"/>
      <c r="G61" s="110"/>
      <c r="H61" s="111"/>
      <c r="I61" s="108"/>
    </row>
    <row r="62" spans="1:9" ht="15">
      <c r="A62" s="105">
        <f t="shared" si="0"/>
        <v>61</v>
      </c>
      <c r="B62" s="106" t="s">
        <v>56</v>
      </c>
      <c r="C62" s="107"/>
      <c r="D62" s="90"/>
      <c r="E62" s="108"/>
      <c r="F62" s="109"/>
      <c r="G62" s="110"/>
      <c r="H62" s="111"/>
      <c r="I62" s="108"/>
    </row>
    <row r="63" spans="1:9" ht="15">
      <c r="A63" s="105">
        <f t="shared" si="0"/>
        <v>62</v>
      </c>
      <c r="B63" s="106" t="s">
        <v>56</v>
      </c>
      <c r="C63" s="107"/>
      <c r="D63" s="90"/>
      <c r="E63" s="108"/>
      <c r="F63" s="109"/>
      <c r="G63" s="110"/>
      <c r="H63" s="111"/>
      <c r="I63" s="108"/>
    </row>
    <row r="64" spans="1:9" ht="15">
      <c r="A64" s="105">
        <f t="shared" si="0"/>
        <v>63</v>
      </c>
      <c r="B64" s="106" t="s">
        <v>56</v>
      </c>
      <c r="C64" s="107"/>
      <c r="D64" s="90"/>
      <c r="E64" s="108"/>
      <c r="F64" s="109"/>
      <c r="G64" s="110"/>
      <c r="H64" s="111"/>
      <c r="I64" s="108"/>
    </row>
    <row r="65" spans="1:9" ht="15">
      <c r="A65" s="105">
        <f t="shared" si="0"/>
        <v>64</v>
      </c>
      <c r="B65" s="106" t="s">
        <v>56</v>
      </c>
      <c r="C65" s="107"/>
      <c r="D65" s="90"/>
      <c r="E65" s="108"/>
      <c r="F65" s="109"/>
      <c r="G65" s="110"/>
      <c r="H65" s="111"/>
      <c r="I65" s="108"/>
    </row>
    <row r="66" spans="1:9" ht="15">
      <c r="A66" s="105">
        <f t="shared" si="0"/>
        <v>65</v>
      </c>
      <c r="B66" s="106" t="s">
        <v>56</v>
      </c>
      <c r="C66" s="107"/>
      <c r="D66" s="90"/>
      <c r="E66" s="108"/>
      <c r="F66" s="109"/>
      <c r="G66" s="110"/>
      <c r="H66" s="111"/>
      <c r="I66" s="108"/>
    </row>
    <row r="67" spans="1:9" ht="15">
      <c r="A67" s="105">
        <f t="shared" si="0"/>
        <v>66</v>
      </c>
      <c r="B67" s="106" t="s">
        <v>56</v>
      </c>
      <c r="C67" s="107"/>
      <c r="D67" s="90"/>
      <c r="E67" s="108"/>
      <c r="F67" s="109"/>
      <c r="G67" s="110"/>
      <c r="H67" s="111"/>
      <c r="I67" s="108"/>
    </row>
    <row r="68" spans="1:9" ht="15">
      <c r="A68" s="105">
        <f t="shared" ref="A68:A131" si="1">+A67+1</f>
        <v>67</v>
      </c>
      <c r="B68" s="106" t="s">
        <v>56</v>
      </c>
      <c r="C68" s="107"/>
      <c r="D68" s="90"/>
      <c r="E68" s="108"/>
      <c r="F68" s="109"/>
      <c r="G68" s="110"/>
      <c r="H68" s="111"/>
      <c r="I68" s="108"/>
    </row>
    <row r="69" spans="1:9" ht="15">
      <c r="A69" s="105">
        <f t="shared" si="1"/>
        <v>68</v>
      </c>
      <c r="B69" s="106" t="s">
        <v>56</v>
      </c>
      <c r="C69" s="107"/>
      <c r="D69" s="90"/>
      <c r="E69" s="108"/>
      <c r="F69" s="109"/>
      <c r="G69" s="110"/>
      <c r="H69" s="111"/>
      <c r="I69" s="108"/>
    </row>
    <row r="70" spans="1:9" ht="15">
      <c r="A70" s="105">
        <f t="shared" si="1"/>
        <v>69</v>
      </c>
      <c r="B70" s="106" t="s">
        <v>56</v>
      </c>
      <c r="C70" s="107"/>
      <c r="D70" s="90"/>
      <c r="E70" s="108"/>
      <c r="F70" s="109"/>
      <c r="G70" s="110"/>
      <c r="H70" s="111"/>
      <c r="I70" s="108"/>
    </row>
    <row r="71" spans="1:9" ht="15">
      <c r="A71" s="105">
        <f t="shared" si="1"/>
        <v>70</v>
      </c>
      <c r="B71" s="106" t="s">
        <v>56</v>
      </c>
      <c r="C71" s="107"/>
      <c r="D71" s="90"/>
      <c r="E71" s="108"/>
      <c r="F71" s="109"/>
      <c r="G71" s="110"/>
      <c r="H71" s="111"/>
      <c r="I71" s="108"/>
    </row>
    <row r="72" spans="1:9" ht="15">
      <c r="A72" s="105">
        <f t="shared" si="1"/>
        <v>71</v>
      </c>
      <c r="B72" s="106" t="s">
        <v>56</v>
      </c>
      <c r="C72" s="107"/>
      <c r="D72" s="90"/>
      <c r="E72" s="108"/>
      <c r="F72" s="109"/>
      <c r="G72" s="110"/>
      <c r="H72" s="111"/>
      <c r="I72" s="108"/>
    </row>
    <row r="73" spans="1:9" ht="15">
      <c r="A73" s="105">
        <f t="shared" si="1"/>
        <v>72</v>
      </c>
      <c r="B73" s="106" t="s">
        <v>56</v>
      </c>
      <c r="C73" s="107"/>
      <c r="D73" s="90"/>
      <c r="E73" s="108"/>
      <c r="F73" s="109"/>
      <c r="G73" s="110"/>
      <c r="H73" s="111"/>
      <c r="I73" s="108"/>
    </row>
    <row r="74" spans="1:9" ht="15">
      <c r="A74" s="105">
        <f t="shared" si="1"/>
        <v>73</v>
      </c>
      <c r="B74" s="106" t="s">
        <v>56</v>
      </c>
      <c r="C74" s="107"/>
      <c r="D74" s="90"/>
      <c r="E74" s="108"/>
      <c r="F74" s="109"/>
      <c r="G74" s="110"/>
      <c r="H74" s="111"/>
      <c r="I74" s="108"/>
    </row>
    <row r="75" spans="1:9" ht="15">
      <c r="A75" s="105">
        <f t="shared" si="1"/>
        <v>74</v>
      </c>
      <c r="B75" s="106" t="s">
        <v>56</v>
      </c>
      <c r="C75" s="107"/>
      <c r="D75" s="90"/>
      <c r="E75" s="108"/>
      <c r="F75" s="109"/>
      <c r="G75" s="110"/>
      <c r="H75" s="111"/>
      <c r="I75" s="108"/>
    </row>
    <row r="76" spans="1:9" ht="15">
      <c r="A76" s="105">
        <f t="shared" si="1"/>
        <v>75</v>
      </c>
      <c r="B76" s="106" t="s">
        <v>56</v>
      </c>
      <c r="C76" s="107"/>
      <c r="D76" s="90"/>
      <c r="E76" s="108"/>
      <c r="F76" s="109"/>
      <c r="G76" s="110"/>
      <c r="H76" s="111"/>
      <c r="I76" s="108"/>
    </row>
    <row r="77" spans="1:9" ht="15">
      <c r="A77" s="105">
        <f t="shared" si="1"/>
        <v>76</v>
      </c>
      <c r="B77" s="106" t="s">
        <v>56</v>
      </c>
      <c r="C77" s="107"/>
      <c r="D77" s="90"/>
      <c r="E77" s="108"/>
      <c r="F77" s="109"/>
      <c r="G77" s="110"/>
      <c r="H77" s="111"/>
      <c r="I77" s="108"/>
    </row>
    <row r="78" spans="1:9" ht="15">
      <c r="A78" s="105">
        <f t="shared" si="1"/>
        <v>77</v>
      </c>
      <c r="B78" s="106" t="s">
        <v>56</v>
      </c>
      <c r="C78" s="107"/>
      <c r="D78" s="90"/>
      <c r="E78" s="108"/>
      <c r="F78" s="109"/>
      <c r="G78" s="110"/>
      <c r="H78" s="111"/>
      <c r="I78" s="108"/>
    </row>
    <row r="79" spans="1:9" ht="15">
      <c r="A79" s="105">
        <f t="shared" si="1"/>
        <v>78</v>
      </c>
      <c r="B79" s="106" t="s">
        <v>56</v>
      </c>
      <c r="C79" s="107"/>
      <c r="D79" s="90"/>
      <c r="E79" s="108"/>
      <c r="F79" s="109"/>
      <c r="G79" s="110"/>
      <c r="H79" s="111"/>
      <c r="I79" s="108"/>
    </row>
    <row r="80" spans="1:9" ht="15">
      <c r="A80" s="105">
        <f t="shared" si="1"/>
        <v>79</v>
      </c>
      <c r="B80" s="106" t="s">
        <v>56</v>
      </c>
      <c r="C80" s="107"/>
      <c r="D80" s="90"/>
      <c r="E80" s="108"/>
      <c r="F80" s="109"/>
      <c r="G80" s="110"/>
      <c r="H80" s="111"/>
      <c r="I80" s="108"/>
    </row>
    <row r="81" spans="1:9" ht="15">
      <c r="A81" s="105">
        <f t="shared" si="1"/>
        <v>80</v>
      </c>
      <c r="B81" s="106" t="s">
        <v>56</v>
      </c>
      <c r="C81" s="107"/>
      <c r="D81" s="90"/>
      <c r="E81" s="108"/>
      <c r="F81" s="109"/>
      <c r="G81" s="110"/>
      <c r="H81" s="111"/>
      <c r="I81" s="108"/>
    </row>
    <row r="82" spans="1:9" ht="15">
      <c r="A82" s="105">
        <f t="shared" si="1"/>
        <v>81</v>
      </c>
      <c r="B82" s="106" t="s">
        <v>56</v>
      </c>
      <c r="C82" s="107"/>
      <c r="D82" s="90"/>
      <c r="E82" s="108"/>
      <c r="F82" s="109"/>
      <c r="G82" s="110"/>
      <c r="H82" s="111"/>
      <c r="I82" s="108"/>
    </row>
    <row r="83" spans="1:9" ht="15">
      <c r="A83" s="105">
        <f t="shared" si="1"/>
        <v>82</v>
      </c>
      <c r="B83" s="106" t="s">
        <v>56</v>
      </c>
      <c r="C83" s="107"/>
      <c r="D83" s="90"/>
      <c r="E83" s="108"/>
      <c r="F83" s="109"/>
      <c r="G83" s="110"/>
      <c r="H83" s="111"/>
      <c r="I83" s="108"/>
    </row>
    <row r="84" spans="1:9" ht="15">
      <c r="A84" s="105">
        <f t="shared" si="1"/>
        <v>83</v>
      </c>
      <c r="B84" s="106" t="s">
        <v>56</v>
      </c>
      <c r="C84" s="107"/>
      <c r="D84" s="90"/>
      <c r="E84" s="108"/>
      <c r="F84" s="109"/>
      <c r="G84" s="110"/>
      <c r="H84" s="111"/>
      <c r="I84" s="108"/>
    </row>
    <row r="85" spans="1:9" ht="15">
      <c r="A85" s="105">
        <f t="shared" si="1"/>
        <v>84</v>
      </c>
      <c r="B85" s="106" t="s">
        <v>56</v>
      </c>
      <c r="C85" s="107"/>
      <c r="D85" s="90"/>
      <c r="E85" s="108"/>
      <c r="F85" s="109"/>
      <c r="G85" s="110"/>
      <c r="H85" s="111"/>
      <c r="I85" s="108"/>
    </row>
    <row r="86" spans="1:9" ht="15">
      <c r="A86" s="105">
        <f t="shared" si="1"/>
        <v>85</v>
      </c>
      <c r="B86" s="106" t="s">
        <v>56</v>
      </c>
      <c r="C86" s="107"/>
      <c r="D86" s="90"/>
      <c r="E86" s="108"/>
      <c r="F86" s="109"/>
      <c r="G86" s="110"/>
      <c r="H86" s="111"/>
      <c r="I86" s="108"/>
    </row>
    <row r="87" spans="1:9" ht="15">
      <c r="A87" s="105">
        <f t="shared" si="1"/>
        <v>86</v>
      </c>
      <c r="B87" s="106" t="s">
        <v>56</v>
      </c>
      <c r="C87" s="107"/>
      <c r="D87" s="90"/>
      <c r="E87" s="108"/>
      <c r="F87" s="109"/>
      <c r="G87" s="110"/>
      <c r="H87" s="111"/>
      <c r="I87" s="108"/>
    </row>
    <row r="88" spans="1:9" ht="15">
      <c r="A88" s="105">
        <f t="shared" si="1"/>
        <v>87</v>
      </c>
      <c r="B88" s="106" t="s">
        <v>56</v>
      </c>
      <c r="C88" s="107"/>
      <c r="D88" s="90"/>
      <c r="E88" s="108"/>
      <c r="F88" s="109"/>
      <c r="G88" s="110"/>
      <c r="H88" s="111"/>
      <c r="I88" s="108"/>
    </row>
    <row r="89" spans="1:9" ht="15">
      <c r="A89" s="105">
        <f t="shared" si="1"/>
        <v>88</v>
      </c>
      <c r="B89" s="106" t="s">
        <v>56</v>
      </c>
      <c r="C89" s="107"/>
      <c r="D89" s="90"/>
      <c r="E89" s="108"/>
      <c r="F89" s="109"/>
      <c r="G89" s="110"/>
      <c r="H89" s="111"/>
      <c r="I89" s="108"/>
    </row>
    <row r="90" spans="1:9" ht="15">
      <c r="A90" s="105">
        <f t="shared" si="1"/>
        <v>89</v>
      </c>
      <c r="B90" s="106" t="s">
        <v>56</v>
      </c>
      <c r="C90" s="107"/>
      <c r="D90" s="90"/>
      <c r="E90" s="108"/>
      <c r="F90" s="109"/>
      <c r="G90" s="110"/>
      <c r="H90" s="111"/>
      <c r="I90" s="108"/>
    </row>
    <row r="91" spans="1:9" ht="15">
      <c r="A91" s="105">
        <f t="shared" si="1"/>
        <v>90</v>
      </c>
      <c r="B91" s="106" t="s">
        <v>56</v>
      </c>
      <c r="C91" s="107"/>
      <c r="D91" s="90"/>
      <c r="E91" s="108"/>
      <c r="F91" s="109"/>
      <c r="G91" s="110"/>
      <c r="H91" s="111"/>
      <c r="I91" s="108"/>
    </row>
    <row r="92" spans="1:9" ht="15">
      <c r="A92" s="105">
        <f t="shared" si="1"/>
        <v>91</v>
      </c>
      <c r="B92" s="106" t="s">
        <v>56</v>
      </c>
      <c r="C92" s="107"/>
      <c r="D92" s="90"/>
      <c r="E92" s="108"/>
      <c r="F92" s="109"/>
      <c r="G92" s="110"/>
      <c r="H92" s="111"/>
      <c r="I92" s="108"/>
    </row>
    <row r="93" spans="1:9" ht="15">
      <c r="A93" s="105">
        <f t="shared" si="1"/>
        <v>92</v>
      </c>
      <c r="B93" s="106" t="s">
        <v>56</v>
      </c>
      <c r="C93" s="107"/>
      <c r="D93" s="90"/>
      <c r="E93" s="108"/>
      <c r="F93" s="109"/>
      <c r="G93" s="110"/>
      <c r="H93" s="111"/>
      <c r="I93" s="108"/>
    </row>
    <row r="94" spans="1:9" ht="15">
      <c r="A94" s="105">
        <f t="shared" si="1"/>
        <v>93</v>
      </c>
      <c r="B94" s="106" t="s">
        <v>56</v>
      </c>
      <c r="C94" s="107"/>
      <c r="D94" s="90"/>
      <c r="E94" s="108"/>
      <c r="F94" s="109"/>
      <c r="G94" s="110"/>
      <c r="H94" s="111"/>
      <c r="I94" s="108"/>
    </row>
    <row r="95" spans="1:9" ht="15">
      <c r="A95" s="105">
        <f t="shared" si="1"/>
        <v>94</v>
      </c>
      <c r="B95" s="106" t="s">
        <v>56</v>
      </c>
      <c r="C95" s="107"/>
      <c r="D95" s="90"/>
      <c r="E95" s="108"/>
      <c r="F95" s="109"/>
      <c r="G95" s="110"/>
      <c r="H95" s="111"/>
      <c r="I95" s="108"/>
    </row>
    <row r="96" spans="1:9" ht="15">
      <c r="A96" s="105">
        <f t="shared" si="1"/>
        <v>95</v>
      </c>
      <c r="B96" s="106" t="s">
        <v>56</v>
      </c>
      <c r="C96" s="107"/>
      <c r="D96" s="90"/>
      <c r="E96" s="108"/>
      <c r="F96" s="109"/>
      <c r="G96" s="110"/>
      <c r="H96" s="111"/>
      <c r="I96" s="108"/>
    </row>
    <row r="97" spans="1:9" ht="15">
      <c r="A97" s="105">
        <f t="shared" si="1"/>
        <v>96</v>
      </c>
      <c r="B97" s="106" t="s">
        <v>56</v>
      </c>
      <c r="C97" s="107"/>
      <c r="D97" s="90"/>
      <c r="E97" s="108"/>
      <c r="F97" s="109"/>
      <c r="G97" s="110"/>
      <c r="H97" s="111"/>
      <c r="I97" s="108"/>
    </row>
    <row r="98" spans="1:9" ht="15">
      <c r="A98" s="105">
        <f t="shared" si="1"/>
        <v>97</v>
      </c>
      <c r="B98" s="106" t="s">
        <v>56</v>
      </c>
      <c r="C98" s="115"/>
      <c r="D98" s="115"/>
      <c r="E98" s="115"/>
      <c r="F98" s="115"/>
      <c r="G98" s="115"/>
      <c r="H98" s="115"/>
      <c r="I98" s="115"/>
    </row>
    <row r="99" spans="1:9" ht="15">
      <c r="A99" s="105">
        <f t="shared" si="1"/>
        <v>98</v>
      </c>
      <c r="B99" s="106" t="s">
        <v>56</v>
      </c>
      <c r="C99" s="115"/>
      <c r="D99" s="115"/>
      <c r="E99" s="115"/>
      <c r="F99" s="115"/>
      <c r="G99" s="115"/>
      <c r="H99" s="115"/>
      <c r="I99" s="115"/>
    </row>
    <row r="100" spans="1:9" ht="15">
      <c r="A100" s="105">
        <f t="shared" si="1"/>
        <v>99</v>
      </c>
      <c r="B100" s="106" t="s">
        <v>56</v>
      </c>
      <c r="C100" s="115"/>
      <c r="D100" s="115"/>
      <c r="E100" s="115"/>
      <c r="F100" s="115"/>
      <c r="G100" s="115"/>
      <c r="H100" s="115"/>
      <c r="I100" s="115"/>
    </row>
    <row r="101" spans="1:9" ht="15">
      <c r="A101" s="105">
        <f t="shared" si="1"/>
        <v>100</v>
      </c>
      <c r="B101" s="106" t="s">
        <v>56</v>
      </c>
      <c r="C101" s="115"/>
      <c r="D101" s="115"/>
      <c r="E101" s="115"/>
      <c r="F101" s="115"/>
      <c r="G101" s="115"/>
      <c r="H101" s="115"/>
      <c r="I101" s="115"/>
    </row>
    <row r="102" spans="1:9" ht="15">
      <c r="A102" s="105">
        <f t="shared" si="1"/>
        <v>101</v>
      </c>
      <c r="B102" s="106" t="s">
        <v>56</v>
      </c>
      <c r="C102" s="115"/>
      <c r="D102" s="115"/>
      <c r="E102" s="115"/>
      <c r="F102" s="115"/>
      <c r="G102" s="115"/>
      <c r="H102" s="115"/>
      <c r="I102" s="115"/>
    </row>
    <row r="103" spans="1:9" ht="15">
      <c r="A103" s="105">
        <f t="shared" si="1"/>
        <v>102</v>
      </c>
      <c r="B103" s="106" t="s">
        <v>56</v>
      </c>
      <c r="C103" s="115"/>
      <c r="D103" s="115"/>
      <c r="E103" s="115"/>
      <c r="F103" s="115"/>
      <c r="G103" s="115"/>
      <c r="H103" s="115"/>
      <c r="I103" s="115"/>
    </row>
    <row r="104" spans="1:9" ht="15">
      <c r="A104" s="105">
        <f t="shared" si="1"/>
        <v>103</v>
      </c>
      <c r="B104" s="106" t="s">
        <v>56</v>
      </c>
      <c r="C104" s="115"/>
      <c r="D104" s="115"/>
      <c r="E104" s="115"/>
      <c r="F104" s="115"/>
      <c r="G104" s="115"/>
      <c r="H104" s="115"/>
      <c r="I104" s="115"/>
    </row>
    <row r="105" spans="1:9" ht="15">
      <c r="A105" s="105">
        <f t="shared" si="1"/>
        <v>104</v>
      </c>
      <c r="B105" s="106" t="s">
        <v>56</v>
      </c>
      <c r="C105" s="115"/>
      <c r="D105" s="115"/>
      <c r="E105" s="115"/>
      <c r="F105" s="115"/>
      <c r="G105" s="115"/>
      <c r="H105" s="115"/>
      <c r="I105" s="115"/>
    </row>
    <row r="106" spans="1:9" ht="15">
      <c r="A106" s="105">
        <f t="shared" si="1"/>
        <v>105</v>
      </c>
      <c r="B106" s="106" t="s">
        <v>56</v>
      </c>
      <c r="C106" s="115"/>
      <c r="D106" s="115"/>
      <c r="E106" s="115"/>
      <c r="F106" s="115"/>
      <c r="G106" s="115"/>
      <c r="H106" s="115"/>
      <c r="I106" s="115"/>
    </row>
    <row r="107" spans="1:9" ht="15">
      <c r="A107" s="105">
        <f t="shared" si="1"/>
        <v>106</v>
      </c>
      <c r="B107" s="106" t="s">
        <v>56</v>
      </c>
      <c r="C107" s="115"/>
      <c r="D107" s="115"/>
      <c r="E107" s="115"/>
      <c r="F107" s="115"/>
      <c r="G107" s="115"/>
      <c r="H107" s="115"/>
      <c r="I107" s="115"/>
    </row>
    <row r="108" spans="1:9" ht="15">
      <c r="A108" s="105">
        <f t="shared" si="1"/>
        <v>107</v>
      </c>
      <c r="B108" s="106" t="s">
        <v>56</v>
      </c>
      <c r="C108" s="115"/>
      <c r="D108" s="115"/>
      <c r="E108" s="115"/>
      <c r="F108" s="115"/>
      <c r="G108" s="115"/>
      <c r="H108" s="115"/>
      <c r="I108" s="115"/>
    </row>
    <row r="109" spans="1:9" ht="15">
      <c r="A109" s="105">
        <f t="shared" si="1"/>
        <v>108</v>
      </c>
      <c r="B109" s="106" t="s">
        <v>56</v>
      </c>
      <c r="C109" s="115"/>
      <c r="D109" s="115"/>
      <c r="E109" s="115"/>
      <c r="F109" s="115"/>
      <c r="G109" s="115"/>
      <c r="H109" s="115"/>
      <c r="I109" s="115"/>
    </row>
    <row r="110" spans="1:9" ht="15">
      <c r="A110" s="105">
        <f t="shared" si="1"/>
        <v>109</v>
      </c>
      <c r="B110" s="106" t="s">
        <v>56</v>
      </c>
      <c r="C110" s="115"/>
      <c r="D110" s="115"/>
      <c r="E110" s="115"/>
      <c r="F110" s="115"/>
      <c r="G110" s="115"/>
      <c r="H110" s="115"/>
      <c r="I110" s="115"/>
    </row>
    <row r="111" spans="1:9" ht="15">
      <c r="A111" s="105">
        <f t="shared" si="1"/>
        <v>110</v>
      </c>
      <c r="B111" s="106" t="s">
        <v>56</v>
      </c>
      <c r="C111" s="115"/>
      <c r="D111" s="115"/>
      <c r="E111" s="115"/>
      <c r="F111" s="115"/>
      <c r="G111" s="115"/>
      <c r="H111" s="115"/>
      <c r="I111" s="115"/>
    </row>
    <row r="112" spans="1:9" ht="15">
      <c r="A112" s="105">
        <f t="shared" si="1"/>
        <v>111</v>
      </c>
      <c r="B112" s="106" t="s">
        <v>56</v>
      </c>
      <c r="C112" s="115"/>
      <c r="D112" s="115"/>
      <c r="E112" s="115"/>
      <c r="F112" s="115"/>
      <c r="G112" s="115"/>
      <c r="H112" s="115"/>
      <c r="I112" s="115"/>
    </row>
    <row r="113" spans="1:9" ht="15">
      <c r="A113" s="105">
        <f t="shared" si="1"/>
        <v>112</v>
      </c>
      <c r="B113" s="106" t="s">
        <v>56</v>
      </c>
      <c r="C113" s="115"/>
      <c r="D113" s="115"/>
      <c r="E113" s="115"/>
      <c r="F113" s="115"/>
      <c r="G113" s="115"/>
      <c r="H113" s="115"/>
      <c r="I113" s="115"/>
    </row>
    <row r="114" spans="1:9" ht="15">
      <c r="A114" s="105">
        <f t="shared" si="1"/>
        <v>113</v>
      </c>
      <c r="B114" s="106" t="s">
        <v>56</v>
      </c>
      <c r="C114" s="115"/>
      <c r="D114" s="115"/>
      <c r="E114" s="115"/>
      <c r="F114" s="115"/>
      <c r="G114" s="115"/>
      <c r="H114" s="115"/>
      <c r="I114" s="115"/>
    </row>
    <row r="115" spans="1:9" ht="15">
      <c r="A115" s="105">
        <f t="shared" si="1"/>
        <v>114</v>
      </c>
      <c r="B115" s="106" t="s">
        <v>56</v>
      </c>
      <c r="C115" s="115"/>
      <c r="D115" s="115"/>
      <c r="E115" s="115"/>
      <c r="F115" s="115"/>
      <c r="G115" s="115"/>
      <c r="H115" s="115"/>
      <c r="I115" s="115"/>
    </row>
    <row r="116" spans="1:9" ht="15">
      <c r="A116" s="105">
        <f t="shared" si="1"/>
        <v>115</v>
      </c>
      <c r="B116" s="106" t="s">
        <v>56</v>
      </c>
      <c r="C116" s="115"/>
      <c r="D116" s="115"/>
      <c r="E116" s="115"/>
      <c r="F116" s="115"/>
      <c r="G116" s="115"/>
      <c r="H116" s="115"/>
      <c r="I116" s="115"/>
    </row>
    <row r="117" spans="1:9" ht="15">
      <c r="A117" s="105">
        <f t="shared" si="1"/>
        <v>116</v>
      </c>
      <c r="B117" s="106" t="s">
        <v>56</v>
      </c>
      <c r="C117" s="115"/>
      <c r="D117" s="115"/>
      <c r="E117" s="115"/>
      <c r="F117" s="115"/>
      <c r="G117" s="115"/>
      <c r="H117" s="115"/>
      <c r="I117" s="115"/>
    </row>
    <row r="118" spans="1:9" ht="15">
      <c r="A118" s="105">
        <f t="shared" si="1"/>
        <v>117</v>
      </c>
      <c r="B118" s="106" t="s">
        <v>56</v>
      </c>
      <c r="C118" s="115"/>
      <c r="D118" s="115"/>
      <c r="E118" s="115"/>
      <c r="F118" s="115"/>
      <c r="G118" s="115"/>
      <c r="H118" s="115"/>
      <c r="I118" s="115"/>
    </row>
    <row r="119" spans="1:9" ht="15">
      <c r="A119" s="105">
        <f t="shared" si="1"/>
        <v>118</v>
      </c>
      <c r="B119" s="106" t="s">
        <v>56</v>
      </c>
      <c r="C119" s="115"/>
      <c r="D119" s="115"/>
      <c r="E119" s="115"/>
      <c r="F119" s="115"/>
      <c r="G119" s="115"/>
      <c r="H119" s="115"/>
      <c r="I119" s="115"/>
    </row>
    <row r="120" spans="1:9" ht="15">
      <c r="A120" s="105">
        <f t="shared" si="1"/>
        <v>119</v>
      </c>
      <c r="B120" s="106" t="s">
        <v>56</v>
      </c>
      <c r="C120" s="115"/>
      <c r="D120" s="115"/>
      <c r="E120" s="115"/>
      <c r="F120" s="115"/>
      <c r="G120" s="115"/>
      <c r="H120" s="115"/>
      <c r="I120" s="115"/>
    </row>
    <row r="121" spans="1:9" ht="15">
      <c r="A121" s="105">
        <f t="shared" si="1"/>
        <v>120</v>
      </c>
      <c r="B121" s="106" t="s">
        <v>56</v>
      </c>
      <c r="C121" s="115"/>
      <c r="D121" s="115"/>
      <c r="E121" s="115"/>
      <c r="F121" s="115"/>
      <c r="G121" s="115"/>
      <c r="H121" s="115"/>
      <c r="I121" s="115"/>
    </row>
    <row r="122" spans="1:9" ht="15">
      <c r="A122" s="105">
        <f t="shared" si="1"/>
        <v>121</v>
      </c>
      <c r="B122" s="106" t="s">
        <v>56</v>
      </c>
      <c r="C122" s="115"/>
      <c r="D122" s="115"/>
      <c r="E122" s="115"/>
      <c r="F122" s="115"/>
      <c r="G122" s="115"/>
      <c r="H122" s="115"/>
      <c r="I122" s="115"/>
    </row>
    <row r="123" spans="1:9" ht="15">
      <c r="A123" s="105">
        <f t="shared" si="1"/>
        <v>122</v>
      </c>
      <c r="B123" s="106" t="s">
        <v>56</v>
      </c>
      <c r="C123" s="115"/>
      <c r="D123" s="115"/>
      <c r="E123" s="115"/>
      <c r="F123" s="115"/>
      <c r="G123" s="115"/>
      <c r="H123" s="115"/>
      <c r="I123" s="115"/>
    </row>
    <row r="124" spans="1:9" ht="15">
      <c r="A124" s="105">
        <f t="shared" si="1"/>
        <v>123</v>
      </c>
      <c r="B124" s="106" t="s">
        <v>56</v>
      </c>
      <c r="C124" s="115"/>
      <c r="D124" s="115"/>
      <c r="E124" s="115"/>
      <c r="F124" s="115"/>
      <c r="G124" s="115"/>
      <c r="H124" s="115"/>
      <c r="I124" s="115"/>
    </row>
    <row r="125" spans="1:9" ht="15">
      <c r="A125" s="105">
        <f t="shared" si="1"/>
        <v>124</v>
      </c>
      <c r="B125" s="106" t="s">
        <v>56</v>
      </c>
      <c r="C125" s="115"/>
      <c r="D125" s="115"/>
      <c r="E125" s="115"/>
      <c r="F125" s="115"/>
      <c r="G125" s="115"/>
      <c r="H125" s="115"/>
      <c r="I125" s="115"/>
    </row>
    <row r="126" spans="1:9" ht="15">
      <c r="A126" s="105">
        <f t="shared" si="1"/>
        <v>125</v>
      </c>
      <c r="B126" s="106" t="s">
        <v>56</v>
      </c>
      <c r="C126" s="115"/>
      <c r="D126" s="115"/>
      <c r="E126" s="115"/>
      <c r="F126" s="115"/>
      <c r="G126" s="115"/>
      <c r="H126" s="115"/>
      <c r="I126" s="115"/>
    </row>
    <row r="127" spans="1:9" ht="15">
      <c r="A127" s="105">
        <f t="shared" si="1"/>
        <v>126</v>
      </c>
      <c r="B127" s="106" t="s">
        <v>56</v>
      </c>
      <c r="C127" s="115"/>
      <c r="D127" s="115"/>
      <c r="E127" s="115"/>
      <c r="F127" s="115"/>
      <c r="G127" s="115"/>
      <c r="H127" s="115"/>
      <c r="I127" s="115"/>
    </row>
    <row r="128" spans="1:9" ht="15">
      <c r="A128" s="105">
        <f t="shared" si="1"/>
        <v>127</v>
      </c>
      <c r="B128" s="106" t="s">
        <v>56</v>
      </c>
      <c r="C128" s="115"/>
      <c r="D128" s="115"/>
      <c r="E128" s="115"/>
      <c r="F128" s="115"/>
      <c r="G128" s="115"/>
      <c r="H128" s="115"/>
      <c r="I128" s="115"/>
    </row>
    <row r="129" spans="1:9" ht="15">
      <c r="A129" s="105">
        <f t="shared" si="1"/>
        <v>128</v>
      </c>
      <c r="B129" s="106" t="s">
        <v>56</v>
      </c>
      <c r="C129" s="115"/>
      <c r="D129" s="115"/>
      <c r="E129" s="115"/>
      <c r="F129" s="115"/>
      <c r="G129" s="115"/>
      <c r="H129" s="115"/>
      <c r="I129" s="115"/>
    </row>
    <row r="130" spans="1:9" ht="15">
      <c r="A130" s="105">
        <f t="shared" si="1"/>
        <v>129</v>
      </c>
      <c r="B130" s="106" t="s">
        <v>56</v>
      </c>
      <c r="C130" s="115"/>
      <c r="D130" s="115"/>
      <c r="E130" s="115"/>
      <c r="F130" s="115"/>
      <c r="G130" s="115"/>
      <c r="H130" s="115"/>
      <c r="I130" s="115"/>
    </row>
    <row r="131" spans="1:9" ht="15">
      <c r="A131" s="105">
        <f t="shared" si="1"/>
        <v>130</v>
      </c>
      <c r="B131" s="106" t="s">
        <v>56</v>
      </c>
      <c r="C131" s="115"/>
      <c r="D131" s="115"/>
      <c r="E131" s="115"/>
      <c r="F131" s="115"/>
      <c r="G131" s="115"/>
      <c r="H131" s="115"/>
      <c r="I131" s="115"/>
    </row>
    <row r="132" spans="1:9" ht="15">
      <c r="A132" s="105">
        <f t="shared" ref="A132:A176" si="2">+A131+1</f>
        <v>131</v>
      </c>
      <c r="B132" s="106" t="s">
        <v>56</v>
      </c>
      <c r="C132" s="115"/>
      <c r="D132" s="115"/>
      <c r="E132" s="115"/>
      <c r="F132" s="115"/>
      <c r="G132" s="115"/>
      <c r="H132" s="115"/>
      <c r="I132" s="115"/>
    </row>
    <row r="133" spans="1:9" ht="15">
      <c r="A133" s="105">
        <f t="shared" si="2"/>
        <v>132</v>
      </c>
      <c r="B133" s="106" t="s">
        <v>56</v>
      </c>
      <c r="C133" s="115"/>
      <c r="D133" s="115"/>
      <c r="E133" s="115"/>
      <c r="F133" s="115"/>
      <c r="G133" s="115"/>
      <c r="H133" s="115"/>
      <c r="I133" s="115"/>
    </row>
    <row r="134" spans="1:9" ht="15">
      <c r="A134" s="105">
        <f t="shared" si="2"/>
        <v>133</v>
      </c>
      <c r="B134" s="106" t="s">
        <v>56</v>
      </c>
      <c r="C134" s="115"/>
      <c r="D134" s="115"/>
      <c r="E134" s="115"/>
      <c r="F134" s="115"/>
      <c r="G134" s="115"/>
      <c r="H134" s="115"/>
      <c r="I134" s="115"/>
    </row>
    <row r="135" spans="1:9" ht="15">
      <c r="A135" s="105">
        <f t="shared" si="2"/>
        <v>134</v>
      </c>
      <c r="B135" s="106" t="s">
        <v>56</v>
      </c>
      <c r="C135" s="115"/>
      <c r="D135" s="115"/>
      <c r="E135" s="115"/>
      <c r="F135" s="115"/>
      <c r="G135" s="115"/>
      <c r="H135" s="115"/>
      <c r="I135" s="115"/>
    </row>
    <row r="136" spans="1:9" ht="15">
      <c r="A136" s="105">
        <f t="shared" si="2"/>
        <v>135</v>
      </c>
      <c r="B136" s="106" t="s">
        <v>56</v>
      </c>
      <c r="C136" s="115"/>
      <c r="D136" s="115"/>
      <c r="E136" s="115"/>
      <c r="F136" s="115"/>
      <c r="G136" s="115"/>
      <c r="H136" s="115"/>
      <c r="I136" s="115"/>
    </row>
    <row r="137" spans="1:9" ht="15">
      <c r="A137" s="105">
        <f t="shared" si="2"/>
        <v>136</v>
      </c>
      <c r="B137" s="106" t="s">
        <v>56</v>
      </c>
      <c r="C137" s="115"/>
      <c r="D137" s="115"/>
      <c r="E137" s="115"/>
      <c r="F137" s="115"/>
      <c r="G137" s="115"/>
      <c r="H137" s="115"/>
      <c r="I137" s="115"/>
    </row>
    <row r="138" spans="1:9" ht="15">
      <c r="A138" s="105">
        <f t="shared" si="2"/>
        <v>137</v>
      </c>
      <c r="B138" s="106" t="s">
        <v>56</v>
      </c>
      <c r="C138" s="115"/>
      <c r="D138" s="115"/>
      <c r="E138" s="115"/>
      <c r="F138" s="115"/>
      <c r="G138" s="115"/>
      <c r="H138" s="115"/>
      <c r="I138" s="115"/>
    </row>
    <row r="139" spans="1:9" ht="15">
      <c r="A139" s="105">
        <f t="shared" si="2"/>
        <v>138</v>
      </c>
      <c r="B139" s="106" t="s">
        <v>56</v>
      </c>
      <c r="C139" s="115"/>
      <c r="D139" s="115"/>
      <c r="E139" s="115"/>
      <c r="F139" s="115"/>
      <c r="G139" s="115"/>
      <c r="H139" s="115"/>
      <c r="I139" s="115"/>
    </row>
    <row r="140" spans="1:9" ht="15">
      <c r="A140" s="105">
        <f t="shared" si="2"/>
        <v>139</v>
      </c>
      <c r="B140" s="106" t="s">
        <v>56</v>
      </c>
      <c r="C140" s="115"/>
      <c r="D140" s="115"/>
      <c r="E140" s="115"/>
      <c r="F140" s="115"/>
      <c r="G140" s="115"/>
      <c r="H140" s="115"/>
      <c r="I140" s="115"/>
    </row>
    <row r="141" spans="1:9" ht="15">
      <c r="A141" s="105">
        <f t="shared" si="2"/>
        <v>140</v>
      </c>
      <c r="B141" s="106" t="s">
        <v>56</v>
      </c>
      <c r="C141" s="115"/>
      <c r="D141" s="115"/>
      <c r="E141" s="115"/>
      <c r="F141" s="115"/>
      <c r="G141" s="115"/>
      <c r="H141" s="115"/>
      <c r="I141" s="115"/>
    </row>
    <row r="142" spans="1:9" ht="15">
      <c r="A142" s="105">
        <f t="shared" si="2"/>
        <v>141</v>
      </c>
      <c r="B142" s="106" t="s">
        <v>56</v>
      </c>
      <c r="C142" s="115"/>
      <c r="D142" s="115"/>
      <c r="E142" s="115"/>
      <c r="F142" s="115"/>
      <c r="G142" s="115"/>
      <c r="H142" s="115"/>
      <c r="I142" s="115"/>
    </row>
    <row r="143" spans="1:9" ht="15">
      <c r="A143" s="105">
        <f t="shared" si="2"/>
        <v>142</v>
      </c>
      <c r="B143" s="106" t="s">
        <v>56</v>
      </c>
      <c r="C143" s="115"/>
      <c r="D143" s="115"/>
      <c r="E143" s="115"/>
      <c r="F143" s="115"/>
      <c r="G143" s="115"/>
      <c r="H143" s="115"/>
      <c r="I143" s="115"/>
    </row>
    <row r="144" spans="1:9" ht="15">
      <c r="A144" s="105">
        <f t="shared" si="2"/>
        <v>143</v>
      </c>
      <c r="B144" s="106" t="s">
        <v>56</v>
      </c>
      <c r="C144" s="115"/>
      <c r="D144" s="115"/>
      <c r="E144" s="115"/>
      <c r="F144" s="115"/>
      <c r="G144" s="115"/>
      <c r="H144" s="115"/>
      <c r="I144" s="115"/>
    </row>
    <row r="145" spans="1:9" ht="15">
      <c r="A145" s="105">
        <f t="shared" si="2"/>
        <v>144</v>
      </c>
      <c r="B145" s="106" t="s">
        <v>56</v>
      </c>
      <c r="C145" s="115"/>
      <c r="D145" s="115"/>
      <c r="E145" s="115"/>
      <c r="F145" s="115"/>
      <c r="G145" s="115"/>
      <c r="H145" s="115"/>
      <c r="I145" s="115"/>
    </row>
    <row r="146" spans="1:9" ht="15">
      <c r="A146" s="105">
        <f t="shared" si="2"/>
        <v>145</v>
      </c>
      <c r="B146" s="106" t="s">
        <v>56</v>
      </c>
      <c r="C146" s="115"/>
      <c r="D146" s="115"/>
      <c r="E146" s="115"/>
      <c r="F146" s="115"/>
      <c r="G146" s="115"/>
      <c r="H146" s="115"/>
      <c r="I146" s="115"/>
    </row>
    <row r="147" spans="1:9" ht="15">
      <c r="A147" s="105">
        <f t="shared" si="2"/>
        <v>146</v>
      </c>
      <c r="B147" s="106" t="s">
        <v>56</v>
      </c>
      <c r="C147" s="115"/>
      <c r="D147" s="115"/>
      <c r="E147" s="115"/>
      <c r="F147" s="115"/>
      <c r="G147" s="115"/>
      <c r="H147" s="115"/>
      <c r="I147" s="115"/>
    </row>
    <row r="148" spans="1:9" ht="15">
      <c r="A148" s="105">
        <f t="shared" si="2"/>
        <v>147</v>
      </c>
      <c r="B148" s="106" t="s">
        <v>56</v>
      </c>
      <c r="C148" s="115"/>
      <c r="D148" s="115"/>
      <c r="E148" s="115"/>
      <c r="F148" s="115"/>
      <c r="G148" s="115"/>
      <c r="H148" s="115"/>
      <c r="I148" s="115"/>
    </row>
    <row r="149" spans="1:9" ht="15">
      <c r="A149" s="105">
        <f t="shared" si="2"/>
        <v>148</v>
      </c>
      <c r="B149" s="106" t="s">
        <v>56</v>
      </c>
      <c r="C149" s="115"/>
      <c r="D149" s="115"/>
      <c r="E149" s="115"/>
      <c r="F149" s="115"/>
      <c r="G149" s="115"/>
      <c r="H149" s="115"/>
      <c r="I149" s="115"/>
    </row>
    <row r="150" spans="1:9" ht="15">
      <c r="A150" s="105">
        <f t="shared" si="2"/>
        <v>149</v>
      </c>
      <c r="B150" s="106" t="s">
        <v>56</v>
      </c>
      <c r="C150" s="115"/>
      <c r="D150" s="115"/>
      <c r="E150" s="115"/>
      <c r="F150" s="115"/>
      <c r="G150" s="115"/>
      <c r="H150" s="115"/>
      <c r="I150" s="115"/>
    </row>
    <row r="151" spans="1:9" ht="15">
      <c r="A151" s="105">
        <f t="shared" si="2"/>
        <v>150</v>
      </c>
      <c r="B151" s="106" t="s">
        <v>56</v>
      </c>
      <c r="C151" s="115"/>
      <c r="D151" s="115"/>
      <c r="E151" s="115"/>
      <c r="F151" s="115"/>
      <c r="G151" s="115"/>
      <c r="H151" s="115"/>
      <c r="I151" s="115"/>
    </row>
    <row r="152" spans="1:9" ht="15">
      <c r="A152" s="105">
        <f t="shared" si="2"/>
        <v>151</v>
      </c>
      <c r="B152" s="106" t="s">
        <v>56</v>
      </c>
      <c r="C152" s="115"/>
      <c r="D152" s="115"/>
      <c r="E152" s="115"/>
      <c r="F152" s="115"/>
      <c r="G152" s="115"/>
      <c r="H152" s="115"/>
      <c r="I152" s="115"/>
    </row>
    <row r="153" spans="1:9" ht="15">
      <c r="A153" s="105">
        <f t="shared" si="2"/>
        <v>152</v>
      </c>
      <c r="B153" s="106" t="s">
        <v>56</v>
      </c>
      <c r="C153" s="115"/>
      <c r="D153" s="115"/>
      <c r="E153" s="115"/>
      <c r="F153" s="115"/>
      <c r="G153" s="115"/>
      <c r="H153" s="115"/>
      <c r="I153" s="115"/>
    </row>
    <row r="154" spans="1:9" ht="15">
      <c r="A154" s="105">
        <f t="shared" si="2"/>
        <v>153</v>
      </c>
      <c r="B154" s="106" t="s">
        <v>56</v>
      </c>
      <c r="C154" s="115"/>
      <c r="D154" s="115"/>
      <c r="E154" s="115"/>
      <c r="F154" s="115"/>
      <c r="G154" s="115"/>
      <c r="H154" s="115"/>
      <c r="I154" s="115"/>
    </row>
    <row r="155" spans="1:9" ht="15">
      <c r="A155" s="105">
        <f t="shared" si="2"/>
        <v>154</v>
      </c>
      <c r="B155" s="106" t="s">
        <v>56</v>
      </c>
      <c r="C155" s="115"/>
      <c r="D155" s="115"/>
      <c r="E155" s="115"/>
      <c r="F155" s="115"/>
      <c r="G155" s="115"/>
      <c r="H155" s="115"/>
      <c r="I155" s="115"/>
    </row>
    <row r="156" spans="1:9" ht="15">
      <c r="A156" s="105">
        <f t="shared" si="2"/>
        <v>155</v>
      </c>
      <c r="B156" s="106" t="s">
        <v>56</v>
      </c>
      <c r="C156" s="115"/>
      <c r="D156" s="115"/>
      <c r="E156" s="115"/>
      <c r="F156" s="115"/>
      <c r="G156" s="115"/>
      <c r="H156" s="115"/>
      <c r="I156" s="115"/>
    </row>
    <row r="157" spans="1:9" ht="15">
      <c r="A157" s="105">
        <f t="shared" si="2"/>
        <v>156</v>
      </c>
      <c r="B157" s="106" t="s">
        <v>56</v>
      </c>
      <c r="C157" s="115"/>
      <c r="D157" s="115"/>
      <c r="E157" s="115"/>
      <c r="F157" s="115"/>
      <c r="G157" s="115"/>
      <c r="H157" s="115"/>
      <c r="I157" s="115"/>
    </row>
    <row r="158" spans="1:9" ht="15">
      <c r="A158" s="105">
        <f t="shared" si="2"/>
        <v>157</v>
      </c>
      <c r="B158" s="106" t="s">
        <v>56</v>
      </c>
      <c r="C158" s="115"/>
      <c r="D158" s="115"/>
      <c r="E158" s="115"/>
      <c r="F158" s="115"/>
      <c r="G158" s="115"/>
      <c r="H158" s="115"/>
      <c r="I158" s="115"/>
    </row>
    <row r="159" spans="1:9" ht="15">
      <c r="A159" s="105">
        <f t="shared" si="2"/>
        <v>158</v>
      </c>
      <c r="B159" s="106" t="s">
        <v>56</v>
      </c>
      <c r="C159" s="115"/>
      <c r="D159" s="115"/>
      <c r="E159" s="115"/>
      <c r="F159" s="115"/>
      <c r="G159" s="115"/>
      <c r="H159" s="115"/>
      <c r="I159" s="115"/>
    </row>
    <row r="160" spans="1:9" ht="15">
      <c r="A160" s="105">
        <f t="shared" si="2"/>
        <v>159</v>
      </c>
      <c r="B160" s="106" t="s">
        <v>56</v>
      </c>
      <c r="C160" s="115"/>
      <c r="D160" s="115"/>
      <c r="E160" s="115"/>
      <c r="F160" s="115"/>
      <c r="G160" s="115"/>
      <c r="H160" s="115"/>
      <c r="I160" s="115"/>
    </row>
    <row r="161" spans="1:9" ht="15">
      <c r="A161" s="105">
        <f t="shared" si="2"/>
        <v>160</v>
      </c>
      <c r="B161" s="106" t="s">
        <v>56</v>
      </c>
      <c r="C161" s="115"/>
      <c r="D161" s="115"/>
      <c r="E161" s="115"/>
      <c r="F161" s="115"/>
      <c r="G161" s="115"/>
      <c r="H161" s="115"/>
      <c r="I161" s="115"/>
    </row>
    <row r="162" spans="1:9" ht="15">
      <c r="A162" s="105">
        <f t="shared" si="2"/>
        <v>161</v>
      </c>
      <c r="B162" s="106" t="s">
        <v>56</v>
      </c>
      <c r="C162" s="115"/>
      <c r="D162" s="115"/>
      <c r="E162" s="115"/>
      <c r="F162" s="115"/>
      <c r="G162" s="115"/>
      <c r="H162" s="115"/>
      <c r="I162" s="115"/>
    </row>
    <row r="163" spans="1:9" ht="15">
      <c r="A163" s="105">
        <f t="shared" si="2"/>
        <v>162</v>
      </c>
      <c r="B163" s="106" t="s">
        <v>56</v>
      </c>
      <c r="C163" s="115"/>
      <c r="D163" s="115"/>
      <c r="E163" s="115"/>
      <c r="F163" s="115"/>
      <c r="G163" s="115"/>
      <c r="H163" s="115"/>
      <c r="I163" s="115"/>
    </row>
    <row r="164" spans="1:9" ht="15">
      <c r="A164" s="105">
        <f t="shared" si="2"/>
        <v>163</v>
      </c>
      <c r="B164" s="106" t="s">
        <v>56</v>
      </c>
      <c r="C164" s="115"/>
      <c r="D164" s="115"/>
      <c r="E164" s="115"/>
      <c r="F164" s="115"/>
      <c r="G164" s="115"/>
      <c r="H164" s="115"/>
      <c r="I164" s="115"/>
    </row>
    <row r="165" spans="1:9" ht="15">
      <c r="A165" s="105">
        <f t="shared" si="2"/>
        <v>164</v>
      </c>
      <c r="B165" s="106" t="s">
        <v>56</v>
      </c>
      <c r="C165" s="115"/>
      <c r="D165" s="115"/>
      <c r="E165" s="115"/>
      <c r="F165" s="115"/>
      <c r="G165" s="115"/>
      <c r="H165" s="115"/>
      <c r="I165" s="115"/>
    </row>
    <row r="166" spans="1:9" ht="15">
      <c r="A166" s="105">
        <f t="shared" si="2"/>
        <v>165</v>
      </c>
      <c r="B166" s="106" t="s">
        <v>56</v>
      </c>
      <c r="C166" s="115"/>
      <c r="D166" s="115"/>
      <c r="E166" s="115"/>
      <c r="F166" s="115"/>
      <c r="G166" s="115"/>
      <c r="H166" s="115"/>
      <c r="I166" s="115"/>
    </row>
    <row r="167" spans="1:9" ht="15">
      <c r="A167" s="105">
        <f t="shared" si="2"/>
        <v>166</v>
      </c>
      <c r="B167" s="106" t="s">
        <v>56</v>
      </c>
      <c r="C167" s="115"/>
      <c r="D167" s="115"/>
      <c r="E167" s="115"/>
      <c r="F167" s="115"/>
      <c r="G167" s="115"/>
      <c r="H167" s="115"/>
      <c r="I167" s="115"/>
    </row>
    <row r="168" spans="1:9" ht="15">
      <c r="A168" s="105">
        <f t="shared" si="2"/>
        <v>167</v>
      </c>
      <c r="B168" s="106" t="s">
        <v>56</v>
      </c>
      <c r="C168" s="115"/>
      <c r="D168" s="115"/>
      <c r="E168" s="115"/>
      <c r="F168" s="115"/>
      <c r="G168" s="115"/>
      <c r="H168" s="115"/>
      <c r="I168" s="115"/>
    </row>
    <row r="169" spans="1:9" ht="15">
      <c r="A169" s="105">
        <f t="shared" si="2"/>
        <v>168</v>
      </c>
      <c r="B169" s="106" t="s">
        <v>56</v>
      </c>
      <c r="C169" s="115"/>
      <c r="D169" s="115"/>
      <c r="E169" s="115"/>
      <c r="F169" s="115"/>
      <c r="G169" s="115"/>
      <c r="H169" s="115"/>
      <c r="I169" s="115"/>
    </row>
    <row r="170" spans="1:9" ht="15">
      <c r="A170" s="105">
        <f t="shared" si="2"/>
        <v>169</v>
      </c>
      <c r="B170" s="106" t="s">
        <v>56</v>
      </c>
      <c r="C170" s="115"/>
      <c r="D170" s="115"/>
      <c r="E170" s="115"/>
      <c r="F170" s="115"/>
      <c r="G170" s="115"/>
      <c r="H170" s="115"/>
      <c r="I170" s="115"/>
    </row>
    <row r="171" spans="1:9" ht="15">
      <c r="A171" s="105">
        <f t="shared" si="2"/>
        <v>170</v>
      </c>
      <c r="B171" s="106" t="s">
        <v>56</v>
      </c>
      <c r="C171" s="115"/>
      <c r="D171" s="115"/>
      <c r="E171" s="115"/>
      <c r="F171" s="115"/>
      <c r="G171" s="115"/>
      <c r="H171" s="115"/>
      <c r="I171" s="115"/>
    </row>
    <row r="172" spans="1:9" ht="15">
      <c r="A172" s="105">
        <f t="shared" si="2"/>
        <v>171</v>
      </c>
      <c r="B172" s="106" t="s">
        <v>56</v>
      </c>
      <c r="C172" s="115"/>
      <c r="D172" s="115"/>
      <c r="E172" s="115"/>
      <c r="F172" s="115"/>
      <c r="G172" s="115"/>
      <c r="H172" s="115"/>
      <c r="I172" s="115"/>
    </row>
    <row r="173" spans="1:9" ht="15">
      <c r="A173" s="105">
        <f t="shared" si="2"/>
        <v>172</v>
      </c>
      <c r="B173" s="106" t="s">
        <v>56</v>
      </c>
      <c r="C173" s="115"/>
      <c r="D173" s="115"/>
      <c r="E173" s="115"/>
      <c r="F173" s="115"/>
      <c r="G173" s="115"/>
      <c r="H173" s="115"/>
      <c r="I173" s="115"/>
    </row>
    <row r="174" spans="1:9" ht="15">
      <c r="A174" s="105">
        <f t="shared" si="2"/>
        <v>173</v>
      </c>
      <c r="B174" s="106" t="s">
        <v>56</v>
      </c>
      <c r="C174" s="115"/>
      <c r="D174" s="115"/>
      <c r="E174" s="115"/>
      <c r="F174" s="115"/>
      <c r="G174" s="115"/>
      <c r="H174" s="115"/>
      <c r="I174" s="115"/>
    </row>
    <row r="175" spans="1:9" ht="15">
      <c r="A175" s="105">
        <f t="shared" si="2"/>
        <v>174</v>
      </c>
      <c r="B175" s="106" t="s">
        <v>56</v>
      </c>
      <c r="C175" s="115"/>
      <c r="D175" s="115"/>
      <c r="E175" s="115"/>
      <c r="F175" s="115"/>
      <c r="G175" s="115"/>
      <c r="H175" s="115"/>
      <c r="I175" s="115"/>
    </row>
    <row r="176" spans="1:9" ht="15">
      <c r="A176" s="105">
        <f t="shared" si="2"/>
        <v>175</v>
      </c>
      <c r="B176" s="106" t="s">
        <v>56</v>
      </c>
      <c r="C176" s="115"/>
      <c r="D176" s="115"/>
      <c r="E176" s="115"/>
      <c r="F176" s="115"/>
      <c r="G176" s="115"/>
      <c r="H176" s="115"/>
      <c r="I176" s="1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3"/>
  <sheetViews>
    <sheetView topLeftCell="A4" zoomScale="85" zoomScaleNormal="85" workbookViewId="0">
      <selection activeCell="D11" sqref="D11"/>
    </sheetView>
  </sheetViews>
  <sheetFormatPr baseColWidth="10" defaultRowHeight="12.75"/>
  <cols>
    <col min="1" max="1" width="2.7109375" style="1" customWidth="1"/>
    <col min="2" max="2" width="15" style="1" bestFit="1" customWidth="1"/>
    <col min="3" max="3" width="9.28515625" style="1" bestFit="1" customWidth="1"/>
    <col min="4" max="4" width="4.5703125" style="1" bestFit="1" customWidth="1"/>
    <col min="5" max="5" width="11.85546875" style="1" bestFit="1" customWidth="1"/>
    <col min="6" max="6" width="17.5703125" style="1" bestFit="1" customWidth="1"/>
    <col min="7" max="7" width="44.140625" style="1" bestFit="1" customWidth="1"/>
    <col min="8" max="8" width="12" style="1" bestFit="1" customWidth="1"/>
    <col min="9" max="9" width="21" style="1" bestFit="1" customWidth="1"/>
    <col min="10" max="10" width="14.28515625" style="1" customWidth="1"/>
    <col min="11" max="11" width="12.28515625" style="1" customWidth="1"/>
    <col min="12" max="12" width="7.140625" style="1" hidden="1" customWidth="1"/>
    <col min="13" max="13" width="18.7109375" style="1" customWidth="1"/>
    <col min="14" max="16384" width="11.42578125" style="1"/>
  </cols>
  <sheetData>
    <row r="1" spans="2:13" ht="13.5" thickBot="1"/>
    <row r="2" spans="2:13" ht="15" customHeight="1">
      <c r="B2" s="142" t="s">
        <v>41</v>
      </c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4"/>
    </row>
    <row r="3" spans="2:13" ht="15" customHeight="1">
      <c r="B3" s="145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</row>
    <row r="4" spans="2:13" ht="15" customHeight="1" thickBot="1">
      <c r="B4" s="148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50"/>
    </row>
    <row r="5" spans="2:13" ht="18.75" customHeight="1" thickBot="1">
      <c r="B5" s="151" t="s">
        <v>7</v>
      </c>
      <c r="C5" s="152"/>
      <c r="D5" s="165" t="s">
        <v>129</v>
      </c>
      <c r="E5" s="165"/>
      <c r="F5" s="165"/>
      <c r="G5" s="165"/>
      <c r="H5" s="165"/>
      <c r="I5" s="166"/>
      <c r="J5" s="171" t="s">
        <v>10</v>
      </c>
      <c r="K5" s="172"/>
      <c r="L5" s="172"/>
      <c r="M5" s="173"/>
    </row>
    <row r="6" spans="2:13" ht="30" customHeight="1">
      <c r="B6" s="151" t="s">
        <v>17</v>
      </c>
      <c r="C6" s="152"/>
      <c r="D6" s="167" t="s">
        <v>130</v>
      </c>
      <c r="E6" s="167"/>
      <c r="F6" s="167"/>
      <c r="G6" s="167"/>
      <c r="H6" s="167"/>
      <c r="I6" s="168"/>
      <c r="J6" s="174" t="s">
        <v>6</v>
      </c>
      <c r="K6" s="179"/>
      <c r="L6" s="180"/>
      <c r="M6" s="181"/>
    </row>
    <row r="7" spans="2:13" ht="15.75" customHeight="1">
      <c r="B7" s="3" t="s">
        <v>15</v>
      </c>
      <c r="C7" s="4"/>
      <c r="D7" s="169" t="s">
        <v>131</v>
      </c>
      <c r="E7" s="169"/>
      <c r="F7" s="169"/>
      <c r="G7" s="169"/>
      <c r="H7" s="169"/>
      <c r="I7" s="170"/>
      <c r="J7" s="175"/>
      <c r="K7" s="182"/>
      <c r="L7" s="183"/>
      <c r="M7" s="184"/>
    </row>
    <row r="8" spans="2:13" ht="15.75" customHeight="1">
      <c r="B8" s="155" t="s">
        <v>8</v>
      </c>
      <c r="C8" s="156"/>
      <c r="D8" s="169" t="s">
        <v>132</v>
      </c>
      <c r="E8" s="169"/>
      <c r="F8" s="169"/>
      <c r="G8" s="169"/>
      <c r="H8" s="169"/>
      <c r="I8" s="170"/>
      <c r="J8" s="59" t="s">
        <v>18</v>
      </c>
      <c r="K8" s="176"/>
      <c r="L8" s="177"/>
      <c r="M8" s="178"/>
    </row>
    <row r="9" spans="2:13" ht="16.5" customHeight="1">
      <c r="B9" s="155"/>
      <c r="C9" s="156"/>
      <c r="D9" s="169"/>
      <c r="E9" s="169"/>
      <c r="F9" s="169"/>
      <c r="G9" s="169"/>
      <c r="H9" s="169"/>
      <c r="I9" s="170"/>
      <c r="J9" s="5" t="s">
        <v>0</v>
      </c>
      <c r="K9" s="176"/>
      <c r="L9" s="177"/>
      <c r="M9" s="178"/>
    </row>
    <row r="10" spans="2:13" ht="16.5" customHeight="1">
      <c r="B10" s="155"/>
      <c r="C10" s="156"/>
      <c r="D10" s="169"/>
      <c r="E10" s="169"/>
      <c r="F10" s="169"/>
      <c r="G10" s="169"/>
      <c r="H10" s="169"/>
      <c r="I10" s="170"/>
      <c r="J10" s="5" t="s">
        <v>1</v>
      </c>
      <c r="K10" s="162"/>
      <c r="L10" s="163"/>
      <c r="M10" s="164"/>
    </row>
    <row r="11" spans="2:13" ht="15">
      <c r="B11" s="7" t="s">
        <v>11</v>
      </c>
      <c r="C11" s="8"/>
      <c r="D11" s="41" t="s">
        <v>133</v>
      </c>
      <c r="E11" s="8"/>
      <c r="F11" s="8"/>
      <c r="G11" s="4"/>
      <c r="H11" s="4"/>
      <c r="I11" s="4"/>
      <c r="J11" s="6" t="s">
        <v>3</v>
      </c>
      <c r="K11" s="159"/>
      <c r="L11" s="160"/>
      <c r="M11" s="161"/>
    </row>
    <row r="12" spans="2:13" ht="13.5" thickBot="1">
      <c r="B12" s="94"/>
      <c r="C12" s="4"/>
      <c r="D12" s="4"/>
      <c r="E12" s="95"/>
      <c r="F12" s="95"/>
      <c r="G12" s="4"/>
      <c r="H12" s="4"/>
      <c r="I12" s="4"/>
      <c r="J12" s="91"/>
      <c r="K12" s="92"/>
      <c r="L12" s="92"/>
      <c r="M12" s="93"/>
    </row>
    <row r="13" spans="2:13" ht="15" customHeight="1">
      <c r="B13" s="153" t="s">
        <v>39</v>
      </c>
      <c r="C13" s="130" t="s">
        <v>58</v>
      </c>
      <c r="D13" s="130" t="s">
        <v>2</v>
      </c>
      <c r="E13" s="130" t="s">
        <v>43</v>
      </c>
      <c r="F13" s="130" t="s">
        <v>61</v>
      </c>
      <c r="G13" s="130" t="s">
        <v>52</v>
      </c>
      <c r="H13" s="134" t="s">
        <v>60</v>
      </c>
      <c r="I13" s="132" t="s">
        <v>51</v>
      </c>
      <c r="J13" s="157" t="s">
        <v>20</v>
      </c>
      <c r="K13" s="134" t="s">
        <v>53</v>
      </c>
      <c r="L13" s="130" t="s">
        <v>21</v>
      </c>
      <c r="M13" s="132" t="s">
        <v>44</v>
      </c>
    </row>
    <row r="14" spans="2:13" ht="15.75" customHeight="1" thickBot="1">
      <c r="B14" s="154"/>
      <c r="C14" s="131"/>
      <c r="D14" s="131"/>
      <c r="E14" s="131"/>
      <c r="F14" s="131"/>
      <c r="G14" s="131"/>
      <c r="H14" s="135"/>
      <c r="I14" s="141"/>
      <c r="J14" s="158"/>
      <c r="K14" s="131"/>
      <c r="L14" s="131"/>
      <c r="M14" s="133"/>
    </row>
    <row r="15" spans="2:13" ht="30" customHeight="1">
      <c r="B15" s="60">
        <v>1</v>
      </c>
      <c r="C15" s="84">
        <f>VLOOKUP(B15,Completar!$A$2:$I$176,9,FALSE)</f>
        <v>80</v>
      </c>
      <c r="D15" s="84" t="str">
        <f>VLOOKUP(B15,Completar!$A$2:$I$176,2,FALSE)</f>
        <v>C/U</v>
      </c>
      <c r="E15" s="84">
        <f>VLOOKUP(B15,Completar!$A$2:$I$176,3,FALSE)</f>
        <v>1000000223</v>
      </c>
      <c r="F15" s="84" t="str">
        <f>VLOOKUP(B15,Completar!$A$2:$I$176,5,FALSE)</f>
        <v>NUM00810103710N</v>
      </c>
      <c r="G15" s="58" t="str">
        <f>VLOOKUP(B15,Completar!$A$2:$I$176,8,FALSE)</f>
        <v>BUJE D. 31,75X41,27MM; 25,4MM 8197691 P/</v>
      </c>
      <c r="H15" s="85">
        <f>VLOOKUP(B15,Completar!$A$2:$I$176,6,FALSE)</f>
        <v>8197691</v>
      </c>
      <c r="I15" s="86" t="str">
        <f>VLOOKUP(B15,Completar!$A$2:$I$176,7,FALSE)</f>
        <v>9-04-98-EC</v>
      </c>
      <c r="J15" s="87"/>
      <c r="K15" s="88"/>
      <c r="L15" s="63">
        <f t="shared" ref="L15:L39" si="0">+(C15*J15)*K15</f>
        <v>0</v>
      </c>
      <c r="M15" s="19">
        <f t="shared" ref="M15:M39" si="1">+C15*J15</f>
        <v>0</v>
      </c>
    </row>
    <row r="16" spans="2:13" ht="30" customHeight="1">
      <c r="B16" s="2">
        <v>2</v>
      </c>
      <c r="C16" s="84">
        <f>VLOOKUP(B16,Completar!$A$2:$I$176,9,FALSE)</f>
        <v>49</v>
      </c>
      <c r="D16" s="84" t="str">
        <f>VLOOKUP(B16,Completar!$A$2:$I$176,2,FALSE)</f>
        <v>C/U</v>
      </c>
      <c r="E16" s="84">
        <f>VLOOKUP(B16,Completar!$A$2:$I$176,3,FALSE)</f>
        <v>1000000296</v>
      </c>
      <c r="F16" s="84" t="str">
        <f>VLOOKUP(B16,Completar!$A$2:$I$176,5,FALSE)</f>
        <v>NUM00810106630N</v>
      </c>
      <c r="G16" s="58" t="str">
        <f>VLOOKUP(B16,Completar!$A$2:$I$176,8,FALSE)</f>
        <v>AMORT P/SUSP DER IZQ BOGIE 4993721 P/LOC</v>
      </c>
      <c r="H16" s="85">
        <f>VLOOKUP(B16,Completar!$A$2:$I$176,6,FALSE)</f>
        <v>4993721</v>
      </c>
      <c r="I16" s="86" t="str">
        <f>VLOOKUP(B16,Completar!$A$2:$I$176,7,FALSE)</f>
        <v>--</v>
      </c>
      <c r="J16" s="82"/>
      <c r="K16" s="78"/>
      <c r="L16" s="63">
        <f t="shared" si="0"/>
        <v>0</v>
      </c>
      <c r="M16" s="22">
        <f t="shared" si="1"/>
        <v>0</v>
      </c>
    </row>
    <row r="17" spans="2:13" ht="30" customHeight="1">
      <c r="B17" s="60">
        <v>3</v>
      </c>
      <c r="C17" s="84">
        <f>VLOOKUP(B17,Completar!$A$2:$I$176,9,FALSE)</f>
        <v>26</v>
      </c>
      <c r="D17" s="84" t="str">
        <f>VLOOKUP(B17,Completar!$A$2:$I$176,2,FALSE)</f>
        <v>C/U</v>
      </c>
      <c r="E17" s="84">
        <f>VLOOKUP(B17,Completar!$A$2:$I$176,3,FALSE)</f>
        <v>1000000335</v>
      </c>
      <c r="F17" s="84" t="str">
        <f>VLOOKUP(B17,Completar!$A$2:$I$176,5,FALSE)</f>
        <v>NUM00810108410N</v>
      </c>
      <c r="G17" s="58" t="str">
        <f>VLOOKUP(B17,Completar!$A$2:$I$176,8,FALSE)</f>
        <v>ABRAZA P/SELLO 8362027 ,008101DTMR0456 P</v>
      </c>
      <c r="H17" s="85">
        <f>VLOOKUP(B17,Completar!$A$2:$I$176,6,FALSE)</f>
        <v>8362027</v>
      </c>
      <c r="I17" s="86" t="str">
        <f>VLOOKUP(B17,Completar!$A$2:$I$176,7,FALSE)</f>
        <v>008101DTMR0456-EA</v>
      </c>
      <c r="J17" s="83"/>
      <c r="K17" s="79"/>
      <c r="L17" s="63">
        <f t="shared" si="0"/>
        <v>0</v>
      </c>
      <c r="M17" s="22">
        <f t="shared" si="1"/>
        <v>0</v>
      </c>
    </row>
    <row r="18" spans="2:13" ht="30" customHeight="1">
      <c r="B18" s="2">
        <v>4</v>
      </c>
      <c r="C18" s="84">
        <f>VLOOKUP(B18,Completar!$A$2:$I$176,9,FALSE)</f>
        <v>34</v>
      </c>
      <c r="D18" s="84" t="str">
        <f>VLOOKUP(B18,Completar!$A$2:$I$176,2,FALSE)</f>
        <v>C/U</v>
      </c>
      <c r="E18" s="84">
        <f>VLOOKUP(B18,Completar!$A$2:$I$176,3,FALSE)</f>
        <v>1000000410</v>
      </c>
      <c r="F18" s="84" t="str">
        <f>VLOOKUP(B18,Completar!$A$2:$I$176,5,FALSE)</f>
        <v>NUM00810110390N</v>
      </c>
      <c r="G18" s="58" t="str">
        <f>VLOOKUP(B18,Completar!$A$2:$I$176,8,FALSE)</f>
        <v>GRILLETE E/LEV CILI FREN LEV PORTAZAP 83</v>
      </c>
      <c r="H18" s="85">
        <f>VLOOKUP(B18,Completar!$A$2:$I$176,6,FALSE)</f>
        <v>8359762</v>
      </c>
      <c r="I18" s="86" t="str">
        <f>VLOOKUP(B18,Completar!$A$2:$I$176,7,FALSE)</f>
        <v>0-08-1-7079-E3</v>
      </c>
      <c r="J18" s="83"/>
      <c r="K18" s="79"/>
      <c r="L18" s="63">
        <f t="shared" si="0"/>
        <v>0</v>
      </c>
      <c r="M18" s="22">
        <f t="shared" si="1"/>
        <v>0</v>
      </c>
    </row>
    <row r="19" spans="2:13" ht="30" customHeight="1">
      <c r="B19" s="60">
        <v>5</v>
      </c>
      <c r="C19" s="84">
        <f>VLOOKUP(B19,Completar!$A$2:$I$176,9,FALSE)</f>
        <v>92</v>
      </c>
      <c r="D19" s="84" t="str">
        <f>VLOOKUP(B19,Completar!$A$2:$I$176,2,FALSE)</f>
        <v>C/U</v>
      </c>
      <c r="E19" s="84">
        <f>VLOOKUP(B19,Completar!$A$2:$I$176,3,FALSE)</f>
        <v>1000000635</v>
      </c>
      <c r="F19" s="84" t="str">
        <f>VLOOKUP(B19,Completar!$A$2:$I$176,5,FALSE)</f>
        <v>NUM00820201050N</v>
      </c>
      <c r="G19" s="58" t="str">
        <f>VLOOKUP(B19,Completar!$A$2:$I$176,8,FALSE)</f>
        <v>CERRAD P/PUERTA CARROC 8203089 P/LOCOMOT</v>
      </c>
      <c r="H19" s="85">
        <f>VLOOKUP(B19,Completar!$A$2:$I$176,6,FALSE)</f>
        <v>8203089</v>
      </c>
      <c r="I19" s="86" t="str">
        <f>VLOOKUP(B19,Completar!$A$2:$I$176,7,FALSE)</f>
        <v>--</v>
      </c>
      <c r="J19" s="83"/>
      <c r="K19" s="79"/>
      <c r="L19" s="63">
        <f t="shared" si="0"/>
        <v>0</v>
      </c>
      <c r="M19" s="22">
        <f t="shared" si="1"/>
        <v>0</v>
      </c>
    </row>
    <row r="20" spans="2:13" ht="30" customHeight="1">
      <c r="B20" s="2">
        <v>6</v>
      </c>
      <c r="C20" s="84">
        <f>VLOOKUP(B20,Completar!$A$2:$I$176,9,FALSE)</f>
        <v>20</v>
      </c>
      <c r="D20" s="84" t="str">
        <f>VLOOKUP(B20,Completar!$A$2:$I$176,2,FALSE)</f>
        <v>C/U</v>
      </c>
      <c r="E20" s="84">
        <f>VLOOKUP(B20,Completar!$A$2:$I$176,3,FALSE)</f>
        <v>1000000758</v>
      </c>
      <c r="F20" s="84" t="str">
        <f>VLOOKUP(B20,Completar!$A$2:$I$176,5,FALSE)</f>
        <v>NUM00820260200N</v>
      </c>
      <c r="G20" s="58" t="str">
        <f>VLOOKUP(B20,Completar!$A$2:$I$176,8,FALSE)</f>
        <v>NERV REFUER/REP P/COLIS NERV D/REFUER RE</v>
      </c>
      <c r="H20" s="85" t="str">
        <f>VLOOKUP(B20,Completar!$A$2:$I$176,6,FALSE)</f>
        <v>--</v>
      </c>
      <c r="I20" s="86" t="str">
        <f>VLOOKUP(B20,Completar!$A$2:$I$176,7,FALSE)</f>
        <v>008202DTMR0277-EA</v>
      </c>
      <c r="J20" s="83"/>
      <c r="K20" s="79"/>
      <c r="L20" s="63">
        <f t="shared" si="0"/>
        <v>0</v>
      </c>
      <c r="M20" s="22">
        <f t="shared" si="1"/>
        <v>0</v>
      </c>
    </row>
    <row r="21" spans="2:13" ht="30" customHeight="1">
      <c r="B21" s="60">
        <v>7</v>
      </c>
      <c r="C21" s="84">
        <f>VLOOKUP(B21,Completar!$A$2:$I$176,9,FALSE)</f>
        <v>59</v>
      </c>
      <c r="D21" s="84" t="str">
        <f>VLOOKUP(B21,Completar!$A$2:$I$176,2,FALSE)</f>
        <v>C/U</v>
      </c>
      <c r="E21" s="84">
        <f>VLOOKUP(B21,Completar!$A$2:$I$176,3,FALSE)</f>
        <v>1000001100</v>
      </c>
      <c r="F21" s="84" t="str">
        <f>VLOOKUP(B21,Completar!$A$2:$I$176,5,FALSE)</f>
        <v>NUM00830403410N</v>
      </c>
      <c r="G21" s="58" t="str">
        <f>VLOOKUP(B21,Completar!$A$2:$I$176,8,FALSE)</f>
        <v>BUJE P/EJE IMPULSOR 8039674 P/GM</v>
      </c>
      <c r="H21" s="85">
        <f>VLOOKUP(B21,Completar!$A$2:$I$176,6,FALSE)</f>
        <v>8039674</v>
      </c>
      <c r="I21" s="86" t="str">
        <f>VLOOKUP(B21,Completar!$A$2:$I$176,7,FALSE)</f>
        <v>--</v>
      </c>
      <c r="J21" s="83"/>
      <c r="K21" s="79"/>
      <c r="L21" s="63">
        <f t="shared" si="0"/>
        <v>0</v>
      </c>
      <c r="M21" s="22">
        <f t="shared" si="1"/>
        <v>0</v>
      </c>
    </row>
    <row r="22" spans="2:13" ht="30" customHeight="1">
      <c r="B22" s="2">
        <v>8</v>
      </c>
      <c r="C22" s="84">
        <f>VLOOKUP(B22,Completar!$A$2:$I$176,9,FALSE)</f>
        <v>9</v>
      </c>
      <c r="D22" s="84" t="str">
        <f>VLOOKUP(B22,Completar!$A$2:$I$176,2,FALSE)</f>
        <v>C/U</v>
      </c>
      <c r="E22" s="84">
        <f>VLOOKUP(B22,Completar!$A$2:$I$176,3,FALSE)</f>
        <v>1000001103</v>
      </c>
      <c r="F22" s="84" t="str">
        <f>VLOOKUP(B22,Completar!$A$2:$I$176,5,FALSE)</f>
        <v>NUM00830403570N</v>
      </c>
      <c r="G22" s="58" t="str">
        <f>VLOOKUP(B22,Completar!$A$2:$I$176,8,FALSE)</f>
        <v>ENGRANAJE CONICO P/REGUL WOODWARD 802823</v>
      </c>
      <c r="H22" s="85">
        <f>VLOOKUP(B22,Completar!$A$2:$I$176,6,FALSE)</f>
        <v>8028238</v>
      </c>
      <c r="I22" s="86" t="str">
        <f>VLOOKUP(B22,Completar!$A$2:$I$176,7,FALSE)</f>
        <v>--</v>
      </c>
      <c r="J22" s="61"/>
      <c r="K22" s="62"/>
      <c r="L22" s="63">
        <f t="shared" si="0"/>
        <v>0</v>
      </c>
      <c r="M22" s="19">
        <f t="shared" si="1"/>
        <v>0</v>
      </c>
    </row>
    <row r="23" spans="2:13" ht="30" customHeight="1">
      <c r="B23" s="60">
        <v>9</v>
      </c>
      <c r="C23" s="84">
        <f>VLOOKUP(B23,Completar!$A$2:$I$176,9,FALSE)</f>
        <v>9</v>
      </c>
      <c r="D23" s="84" t="str">
        <f>VLOOKUP(B23,Completar!$A$2:$I$176,2,FALSE)</f>
        <v>C/U</v>
      </c>
      <c r="E23" s="84">
        <f>VLOOKUP(B23,Completar!$A$2:$I$176,3,FALSE)</f>
        <v>1000001104</v>
      </c>
      <c r="F23" s="84" t="str">
        <f>VLOOKUP(B23,Completar!$A$2:$I$176,5,FALSE)</f>
        <v>NUM00830403590N</v>
      </c>
      <c r="G23" s="58" t="str">
        <f>VLOOKUP(B23,Completar!$A$2:$I$176,8,FALSE)</f>
        <v>ENGRAN P/REGUL WOODWARD 8028499 P/LOCOMO</v>
      </c>
      <c r="H23" s="85">
        <f>VLOOKUP(B23,Completar!$A$2:$I$176,6,FALSE)</f>
        <v>8028499</v>
      </c>
      <c r="I23" s="86" t="str">
        <f>VLOOKUP(B23,Completar!$A$2:$I$176,7,FALSE)</f>
        <v>--</v>
      </c>
      <c r="J23" s="20"/>
      <c r="K23" s="25"/>
      <c r="L23" s="21">
        <f t="shared" si="0"/>
        <v>0</v>
      </c>
      <c r="M23" s="22">
        <f t="shared" si="1"/>
        <v>0</v>
      </c>
    </row>
    <row r="24" spans="2:13" ht="30" customHeight="1">
      <c r="B24" s="2">
        <v>10</v>
      </c>
      <c r="C24" s="84">
        <f>VLOOKUP(B24,Completar!$A$2:$I$176,9,FALSE)</f>
        <v>1</v>
      </c>
      <c r="D24" s="84" t="str">
        <f>VLOOKUP(B24,Completar!$A$2:$I$176,2,FALSE)</f>
        <v>C/U</v>
      </c>
      <c r="E24" s="84">
        <f>VLOOKUP(B24,Completar!$A$2:$I$176,3,FALSE)</f>
        <v>1000001106</v>
      </c>
      <c r="F24" s="84" t="str">
        <f>VLOOKUP(B24,Completar!$A$2:$I$176,5,FALSE)</f>
        <v>NUM00830403670N</v>
      </c>
      <c r="G24" s="58" t="str">
        <f>VLOOKUP(B24,Completar!$A$2:$I$176,8,FALSE)</f>
        <v>TUERCA SEGURO P/REGUL WOODWARD 127711</v>
      </c>
      <c r="H24" s="85">
        <f>VLOOKUP(B24,Completar!$A$2:$I$176,6,FALSE)</f>
        <v>127711</v>
      </c>
      <c r="I24" s="86" t="str">
        <f>VLOOKUP(B24,Completar!$A$2:$I$176,7,FALSE)</f>
        <v>--</v>
      </c>
      <c r="J24" s="20"/>
      <c r="K24" s="25"/>
      <c r="L24" s="21">
        <f t="shared" si="0"/>
        <v>0</v>
      </c>
      <c r="M24" s="22">
        <f t="shared" si="1"/>
        <v>0</v>
      </c>
    </row>
    <row r="25" spans="2:13" ht="30" customHeight="1">
      <c r="B25" s="60">
        <v>11</v>
      </c>
      <c r="C25" s="84">
        <f>VLOOKUP(B25,Completar!$A$2:$I$176,9,FALSE)</f>
        <v>45</v>
      </c>
      <c r="D25" s="84" t="str">
        <f>VLOOKUP(B25,Completar!$A$2:$I$176,2,FALSE)</f>
        <v>C/U</v>
      </c>
      <c r="E25" s="84">
        <f>VLOOKUP(B25,Completar!$A$2:$I$176,3,FALSE)</f>
        <v>1000001567</v>
      </c>
      <c r="F25" s="84" t="str">
        <f>VLOOKUP(B25,Completar!$A$2:$I$176,5,FALSE)</f>
        <v>NUM00830602970N</v>
      </c>
      <c r="G25" s="58" t="str">
        <f>VLOOKUP(B25,Completar!$A$2:$I$176,8,FALSE)</f>
        <v>COJIN D/EJE CTROL INYEC; P/MOTOR 12-567-</v>
      </c>
      <c r="H25" s="85">
        <f>VLOOKUP(B25,Completar!$A$2:$I$176,6,FALSE)</f>
        <v>8443643</v>
      </c>
      <c r="I25" s="86" t="str">
        <f>VLOOKUP(B25,Completar!$A$2:$I$176,7,FALSE)</f>
        <v>--</v>
      </c>
      <c r="J25" s="20"/>
      <c r="K25" s="25"/>
      <c r="L25" s="21">
        <f t="shared" si="0"/>
        <v>0</v>
      </c>
      <c r="M25" s="22">
        <f t="shared" si="1"/>
        <v>0</v>
      </c>
    </row>
    <row r="26" spans="2:13" ht="30" customHeight="1">
      <c r="B26" s="2">
        <v>12</v>
      </c>
      <c r="C26" s="84">
        <f>VLOOKUP(B26,Completar!$A$2:$I$176,9,FALSE)</f>
        <v>17</v>
      </c>
      <c r="D26" s="84" t="str">
        <f>VLOOKUP(B26,Completar!$A$2:$I$176,2,FALSE)</f>
        <v>C/U</v>
      </c>
      <c r="E26" s="84">
        <f>VLOOKUP(B26,Completar!$A$2:$I$176,3,FALSE)</f>
        <v>1000002152</v>
      </c>
      <c r="F26" s="84" t="str">
        <f>VLOOKUP(B26,Completar!$A$2:$I$176,5,FALSE)</f>
        <v>NUM00830819710N</v>
      </c>
      <c r="G26" s="58" t="str">
        <f>VLOOKUP(B26,Completar!$A$2:$I$176,8,FALSE)</f>
        <v>CONJ ACOPL FLEXIBLE P/TUBOS 8471160 P/LO</v>
      </c>
      <c r="H26" s="85">
        <f>VLOOKUP(B26,Completar!$A$2:$I$176,6,FALSE)</f>
        <v>8471160</v>
      </c>
      <c r="I26" s="86" t="str">
        <f>VLOOKUP(B26,Completar!$A$2:$I$176,7,FALSE)</f>
        <v>--</v>
      </c>
      <c r="J26" s="20"/>
      <c r="K26" s="25"/>
      <c r="L26" s="21">
        <f t="shared" si="0"/>
        <v>0</v>
      </c>
      <c r="M26" s="22">
        <f t="shared" si="1"/>
        <v>0</v>
      </c>
    </row>
    <row r="27" spans="2:13" ht="30" customHeight="1">
      <c r="B27" s="60">
        <v>13</v>
      </c>
      <c r="C27" s="84">
        <f>VLOOKUP(B27,Completar!$A$2:$I$176,9,FALSE)</f>
        <v>21</v>
      </c>
      <c r="D27" s="84" t="str">
        <f>VLOOKUP(B27,Completar!$A$2:$I$176,2,FALSE)</f>
        <v>C/U</v>
      </c>
      <c r="E27" s="84">
        <f>VLOOKUP(B27,Completar!$A$2:$I$176,3,FALSE)</f>
        <v>1000002355</v>
      </c>
      <c r="F27" s="84" t="str">
        <f>VLOOKUP(B27,Completar!$A$2:$I$176,5,FALSE)</f>
        <v>NUM00850105890N</v>
      </c>
      <c r="G27" s="58" t="str">
        <f>VLOOKUP(B27,Completar!$A$2:$I$176,8,FALSE)</f>
        <v>PIST BAJA PRES Y VACIO (0,01"); DATOS VE</v>
      </c>
      <c r="H27" s="85">
        <f>VLOOKUP(B27,Completar!$A$2:$I$176,6,FALSE)</f>
        <v>8345331</v>
      </c>
      <c r="I27" s="86" t="str">
        <f>VLOOKUP(B27,Completar!$A$2:$I$176,7,FALSE)</f>
        <v>--</v>
      </c>
      <c r="J27" s="20"/>
      <c r="K27" s="25"/>
      <c r="L27" s="21">
        <f t="shared" si="0"/>
        <v>0</v>
      </c>
      <c r="M27" s="22">
        <f t="shared" si="1"/>
        <v>0</v>
      </c>
    </row>
    <row r="28" spans="2:13" ht="30" customHeight="1">
      <c r="B28" s="2">
        <v>14</v>
      </c>
      <c r="C28" s="84">
        <f>VLOOKUP(B28,Completar!$A$2:$I$176,9,FALSE)</f>
        <v>39</v>
      </c>
      <c r="D28" s="84" t="str">
        <f>VLOOKUP(B28,Completar!$A$2:$I$176,2,FALSE)</f>
        <v>C/U</v>
      </c>
      <c r="E28" s="84">
        <f>VLOOKUP(B28,Completar!$A$2:$I$176,3,FALSE)</f>
        <v>1000002589</v>
      </c>
      <c r="F28" s="84" t="str">
        <f>VLOOKUP(B28,Completar!$A$2:$I$176,5,FALSE)</f>
        <v>NUM00850317730N</v>
      </c>
      <c r="G28" s="58" t="str">
        <f>VLOOKUP(B28,Completar!$A$2:$I$176,8,FALSE)</f>
        <v>RESOR P/AFLOJE CIL FRENO UAH 9X8"</v>
      </c>
      <c r="H28" s="85">
        <f>VLOOKUP(B28,Completar!$A$2:$I$176,6,FALSE)</f>
        <v>9558117</v>
      </c>
      <c r="I28" s="86" t="str">
        <f>VLOOKUP(B28,Completar!$A$2:$I$176,7,FALSE)</f>
        <v>008503DTMR0132-EC</v>
      </c>
      <c r="J28" s="20"/>
      <c r="K28" s="25"/>
      <c r="L28" s="21">
        <f t="shared" si="0"/>
        <v>0</v>
      </c>
      <c r="M28" s="22">
        <f t="shared" si="1"/>
        <v>0</v>
      </c>
    </row>
    <row r="29" spans="2:13" ht="30" customHeight="1">
      <c r="B29" s="60">
        <v>15</v>
      </c>
      <c r="C29" s="84">
        <f>VLOOKUP(B29,Completar!$A$2:$I$176,9,FALSE)</f>
        <v>1</v>
      </c>
      <c r="D29" s="84" t="str">
        <f>VLOOKUP(B29,Completar!$A$2:$I$176,2,FALSE)</f>
        <v>C/U</v>
      </c>
      <c r="E29" s="84">
        <f>VLOOKUP(B29,Completar!$A$2:$I$176,3,FALSE)</f>
        <v>1000003885</v>
      </c>
      <c r="F29" s="84" t="str">
        <f>VLOOKUP(B29,Completar!$A$2:$I$176,5,FALSE)</f>
        <v>NUM00870813560N</v>
      </c>
      <c r="G29" s="58" t="str">
        <f>VLOOKUP(B29,Completar!$A$2:$I$176,8,FALSE)</f>
        <v>COJIN JGO 9534910 GM,PLANO</v>
      </c>
      <c r="H29" s="85">
        <f>VLOOKUP(B29,Completar!$A$2:$I$176,6,FALSE)</f>
        <v>9534910</v>
      </c>
      <c r="I29" s="86" t="str">
        <f>VLOOKUP(B29,Completar!$A$2:$I$176,7,FALSE)</f>
        <v>BSMR 407/2-E1</v>
      </c>
      <c r="J29" s="20"/>
      <c r="K29" s="25"/>
      <c r="L29" s="21">
        <f t="shared" si="0"/>
        <v>0</v>
      </c>
      <c r="M29" s="22">
        <f t="shared" si="1"/>
        <v>0</v>
      </c>
    </row>
    <row r="30" spans="2:13" ht="30" customHeight="1">
      <c r="B30" s="2">
        <v>16</v>
      </c>
      <c r="C30" s="84">
        <f>VLOOKUP(B30,Completar!$A$2:$I$176,9,FALSE)</f>
        <v>1</v>
      </c>
      <c r="D30" s="84" t="str">
        <f>VLOOKUP(B30,Completar!$A$2:$I$176,2,FALSE)</f>
        <v>C/U</v>
      </c>
      <c r="E30" s="84">
        <f>VLOOKUP(B30,Completar!$A$2:$I$176,3,FALSE)</f>
        <v>1000003886</v>
      </c>
      <c r="F30" s="84" t="str">
        <f>VLOOKUP(B30,Completar!$A$2:$I$176,5,FALSE)</f>
        <v>NUM00870813580N</v>
      </c>
      <c r="G30" s="58" t="str">
        <f>VLOOKUP(B30,Completar!$A$2:$I$176,8,FALSE)</f>
        <v>JGO COJINETE P/SUSP MOT TRAC 9534911</v>
      </c>
      <c r="H30" s="85">
        <f>VLOOKUP(B30,Completar!$A$2:$I$176,6,FALSE)</f>
        <v>9534911</v>
      </c>
      <c r="I30" s="86" t="str">
        <f>VLOOKUP(B30,Completar!$A$2:$I$176,7,FALSE)</f>
        <v>BSMR 407/3-E1</v>
      </c>
      <c r="J30" s="20"/>
      <c r="K30" s="25"/>
      <c r="L30" s="21">
        <f t="shared" si="0"/>
        <v>0</v>
      </c>
      <c r="M30" s="22">
        <f t="shared" si="1"/>
        <v>0</v>
      </c>
    </row>
    <row r="31" spans="2:13" ht="30" customHeight="1">
      <c r="B31" s="60">
        <v>17</v>
      </c>
      <c r="C31" s="84">
        <f>VLOOKUP(B31,Completar!$A$2:$I$176,9,FALSE)</f>
        <v>1</v>
      </c>
      <c r="D31" s="84" t="str">
        <f>VLOOKUP(B31,Completar!$A$2:$I$176,2,FALSE)</f>
        <v>C/U</v>
      </c>
      <c r="E31" s="84">
        <f>VLOOKUP(B31,Completar!$A$2:$I$176,3,FALSE)</f>
        <v>1000003887</v>
      </c>
      <c r="F31" s="84" t="str">
        <f>VLOOKUP(B31,Completar!$A$2:$I$176,5,FALSE)</f>
        <v>NUM00870813600N</v>
      </c>
      <c r="G31" s="58" t="str">
        <f>VLOOKUP(B31,Completar!$A$2:$I$176,8,FALSE)</f>
        <v>JGO COJINETE P/SUSP MOT TRAC PLANO:</v>
      </c>
      <c r="H31" s="85" t="str">
        <f>VLOOKUP(B31,Completar!$A$2:$I$176,6,FALSE)</f>
        <v>--</v>
      </c>
      <c r="I31" s="86" t="str">
        <f>VLOOKUP(B31,Completar!$A$2:$I$176,7,FALSE)</f>
        <v>BSMR 407/4-E1</v>
      </c>
      <c r="J31" s="20"/>
      <c r="K31" s="25"/>
      <c r="L31" s="21">
        <f t="shared" si="0"/>
        <v>0</v>
      </c>
      <c r="M31" s="22">
        <f t="shared" si="1"/>
        <v>0</v>
      </c>
    </row>
    <row r="32" spans="2:13" ht="30" customHeight="1">
      <c r="B32" s="2">
        <v>18</v>
      </c>
      <c r="C32" s="84">
        <f>VLOOKUP(B32,Completar!$A$2:$I$176,9,FALSE)</f>
        <v>1</v>
      </c>
      <c r="D32" s="84" t="str">
        <f>VLOOKUP(B32,Completar!$A$2:$I$176,2,FALSE)</f>
        <v>C/U</v>
      </c>
      <c r="E32" s="84">
        <f>VLOOKUP(B32,Completar!$A$2:$I$176,3,FALSE)</f>
        <v>1000021261</v>
      </c>
      <c r="F32" s="84" t="str">
        <f>VLOOKUP(B32,Completar!$A$2:$I$176,5,FALSE)</f>
        <v>NUM90062470000N</v>
      </c>
      <c r="G32" s="58" t="str">
        <f>VLOOKUP(B32,Completar!$A$2:$I$176,8,FALSE)</f>
        <v>COPA DE PISTON P/CIL D/FRENO 8062832 P/L</v>
      </c>
      <c r="H32" s="85">
        <f>VLOOKUP(B32,Completar!$A$2:$I$176,6,FALSE)</f>
        <v>8062832</v>
      </c>
      <c r="I32" s="86" t="str">
        <f>VLOOKUP(B32,Completar!$A$2:$I$176,7,FALSE)</f>
        <v>008503DTMR0362-EA</v>
      </c>
      <c r="J32" s="20"/>
      <c r="K32" s="25"/>
      <c r="L32" s="21">
        <f t="shared" si="0"/>
        <v>0</v>
      </c>
      <c r="M32" s="22">
        <f t="shared" si="1"/>
        <v>0</v>
      </c>
    </row>
    <row r="33" spans="2:13" ht="30" customHeight="1">
      <c r="B33" s="60">
        <v>19</v>
      </c>
      <c r="C33" s="84">
        <f>VLOOKUP(B33,Completar!$A$2:$I$176,9,FALSE)</f>
        <v>219</v>
      </c>
      <c r="D33" s="84" t="str">
        <f>VLOOKUP(B33,Completar!$A$2:$I$176,2,FALSE)</f>
        <v>C/U</v>
      </c>
      <c r="E33" s="84">
        <f>VLOOKUP(B33,Completar!$A$2:$I$176,3,FALSE)</f>
        <v>1000022236</v>
      </c>
      <c r="F33" s="84" t="str">
        <f>VLOOKUP(B33,Completar!$A$2:$I$176,5,FALSE)</f>
        <v>NUM90505630000N</v>
      </c>
      <c r="G33" s="58" t="str">
        <f>VLOOKUP(B33,Completar!$A$2:$I$176,8,FALSE)</f>
        <v>CLAVIJA P/ZAP FRENO BOGIE 8101930</v>
      </c>
      <c r="H33" s="85">
        <f>VLOOKUP(B33,Completar!$A$2:$I$176,6,FALSE)</f>
        <v>8101930</v>
      </c>
      <c r="I33" s="86" t="str">
        <f>VLOOKUP(B33,Completar!$A$2:$I$176,7,FALSE)</f>
        <v>NEFA 574-E4</v>
      </c>
      <c r="J33" s="20"/>
      <c r="K33" s="25"/>
      <c r="L33" s="21">
        <f t="shared" si="0"/>
        <v>0</v>
      </c>
      <c r="M33" s="22">
        <f t="shared" si="1"/>
        <v>0</v>
      </c>
    </row>
    <row r="34" spans="2:13" ht="30" customHeight="1">
      <c r="B34" s="2">
        <v>20</v>
      </c>
      <c r="C34" s="84">
        <f>VLOOKUP(B34,Completar!$A$2:$I$176,9,FALSE)</f>
        <v>153</v>
      </c>
      <c r="D34" s="84" t="str">
        <f>VLOOKUP(B34,Completar!$A$2:$I$176,2,FALSE)</f>
        <v>C/U</v>
      </c>
      <c r="E34" s="84">
        <f>VLOOKUP(B34,Completar!$A$2:$I$176,3,FALSE)</f>
        <v>1000022389</v>
      </c>
      <c r="F34" s="84" t="str">
        <f>VLOOKUP(B34,Completar!$A$2:$I$176,5,FALSE)</f>
        <v>NUM90640020000N</v>
      </c>
      <c r="G34" s="58" t="str">
        <f>VLOOKUP(B34,Completar!$A$2:$I$176,8,FALSE)</f>
        <v>BUJE D. 31,75X41,27MM; 19,05MM 8197960 P</v>
      </c>
      <c r="H34" s="85">
        <f>VLOOKUP(B34,Completar!$A$2:$I$176,6,FALSE)</f>
        <v>8197960</v>
      </c>
      <c r="I34" s="86" t="str">
        <f>VLOOKUP(B34,Completar!$A$2:$I$176,7,FALSE)</f>
        <v>DE 10-01-24-E5</v>
      </c>
      <c r="J34" s="20"/>
      <c r="K34" s="25"/>
      <c r="L34" s="21">
        <f t="shared" si="0"/>
        <v>0</v>
      </c>
      <c r="M34" s="22">
        <f t="shared" si="1"/>
        <v>0</v>
      </c>
    </row>
    <row r="35" spans="2:13" ht="30" customHeight="1">
      <c r="B35" s="60">
        <v>21</v>
      </c>
      <c r="C35" s="84">
        <f>VLOOKUP(B35,Completar!$A$2:$I$176,9,FALSE)</f>
        <v>1</v>
      </c>
      <c r="D35" s="84" t="str">
        <f>VLOOKUP(B35,Completar!$A$2:$I$176,2,FALSE)</f>
        <v>C/U</v>
      </c>
      <c r="E35" s="84">
        <f>VLOOKUP(B35,Completar!$A$2:$I$176,3,FALSE)</f>
        <v>1000023164</v>
      </c>
      <c r="F35" s="84" t="str">
        <f>VLOOKUP(B35,Completar!$A$2:$I$176,5,FALSE)</f>
        <v>NUM91315080000N</v>
      </c>
      <c r="G35" s="58" t="str">
        <f>VLOOKUP(B35,Completar!$A$2:$I$176,8,FALSE)</f>
        <v>PLACA DESG P/CTRO D/BOGIE 9085368 P/GM</v>
      </c>
      <c r="H35" s="85">
        <f>VLOOKUP(B35,Completar!$A$2:$I$176,6,FALSE)</f>
        <v>9085368</v>
      </c>
      <c r="I35" s="86" t="str">
        <f>VLOOKUP(B35,Completar!$A$2:$I$176,7,FALSE)</f>
        <v>--</v>
      </c>
      <c r="J35" s="20"/>
      <c r="K35" s="25"/>
      <c r="L35" s="21">
        <f t="shared" si="0"/>
        <v>0</v>
      </c>
      <c r="M35" s="22">
        <f t="shared" si="1"/>
        <v>0</v>
      </c>
    </row>
    <row r="36" spans="2:13" ht="30" customHeight="1">
      <c r="B36" s="2">
        <v>22</v>
      </c>
      <c r="C36" s="84">
        <f>VLOOKUP(B36,Completar!$A$2:$I$176,9,FALSE)</f>
        <v>14</v>
      </c>
      <c r="D36" s="84" t="str">
        <f>VLOOKUP(B36,Completar!$A$2:$I$176,2,FALSE)</f>
        <v>C/U</v>
      </c>
      <c r="E36" s="84">
        <f>VLOOKUP(B36,Completar!$A$2:$I$176,3,FALSE)</f>
        <v>1000024473</v>
      </c>
      <c r="F36" s="84" t="str">
        <f>VLOOKUP(B36,Completar!$A$2:$I$176,5,FALSE)</f>
        <v>NUM90516530000N</v>
      </c>
      <c r="G36" s="58" t="str">
        <f>VLOOKUP(B36,Completar!$A$2:$I$176,8,FALSE)</f>
        <v>CHAVETA P/PERNO ENGAN IRAM FAL 70-07.2 P</v>
      </c>
      <c r="H36" s="85" t="str">
        <f>VLOOKUP(B36,Completar!$A$2:$I$176,6,FALSE)</f>
        <v>--</v>
      </c>
      <c r="I36" s="86" t="str">
        <f>VLOOKUP(B36,Completar!$A$2:$I$176,7,FALSE)</f>
        <v>FA 8 001/7.1</v>
      </c>
      <c r="J36" s="20"/>
      <c r="K36" s="25"/>
      <c r="L36" s="21">
        <f t="shared" si="0"/>
        <v>0</v>
      </c>
      <c r="M36" s="22">
        <f t="shared" si="1"/>
        <v>0</v>
      </c>
    </row>
    <row r="37" spans="2:13" ht="30" customHeight="1">
      <c r="B37" s="60">
        <v>23</v>
      </c>
      <c r="C37" s="84">
        <f>VLOOKUP(B37,Completar!$A$2:$I$176,9,FALSE)</f>
        <v>1</v>
      </c>
      <c r="D37" s="84" t="str">
        <f>VLOOKUP(B37,Completar!$A$2:$I$176,2,FALSE)</f>
        <v>C/U</v>
      </c>
      <c r="E37" s="84">
        <f>VLOOKUP(B37,Completar!$A$2:$I$176,3,FALSE)</f>
        <v>1000025798</v>
      </c>
      <c r="F37" s="84" t="str">
        <f>VLOOKUP(B37,Completar!$A$2:$I$176,5,FALSE)</f>
        <v>NUM00810108500N</v>
      </c>
      <c r="G37" s="58" t="str">
        <f>VLOOKUP(B37,Completar!$A$2:$I$176,8,FALSE)</f>
        <v>MEDIALUNA DE DESGASTE P/CTRO D/BOGIE</v>
      </c>
      <c r="H37" s="85">
        <f>VLOOKUP(B37,Completar!$A$2:$I$176,6,FALSE)</f>
        <v>9330489</v>
      </c>
      <c r="I37" s="86" t="str">
        <f>VLOOKUP(B37,Completar!$A$2:$I$176,7,FALSE)</f>
        <v>--</v>
      </c>
      <c r="J37" s="20"/>
      <c r="K37" s="25"/>
      <c r="L37" s="21">
        <f t="shared" si="0"/>
        <v>0</v>
      </c>
      <c r="M37" s="22">
        <f t="shared" si="1"/>
        <v>0</v>
      </c>
    </row>
    <row r="38" spans="2:13" ht="30" customHeight="1">
      <c r="B38" s="2">
        <v>24</v>
      </c>
      <c r="C38" s="84">
        <f>VLOOKUP(B38,Completar!$A$2:$I$176,9,FALSE)</f>
        <v>1</v>
      </c>
      <c r="D38" s="84" t="str">
        <f>VLOOKUP(B38,Completar!$A$2:$I$176,2,FALSE)</f>
        <v>C/U</v>
      </c>
      <c r="E38" s="84">
        <f>VLOOKUP(B38,Completar!$A$2:$I$176,3,FALSE)</f>
        <v>1000027178</v>
      </c>
      <c r="F38" s="84" t="str">
        <f>VLOOKUP(B38,Completar!$A$2:$I$176,5,FALSE)</f>
        <v>NUM00810106610N</v>
      </c>
      <c r="G38" s="58" t="str">
        <f>VLOOKUP(B38,Completar!$A$2:$I$176,8,FALSE)</f>
        <v>PERNO GUIA P/CIL D/FRENO 273921 GM</v>
      </c>
      <c r="H38" s="85">
        <f>VLOOKUP(B38,Completar!$A$2:$I$176,6,FALSE)</f>
        <v>273921</v>
      </c>
      <c r="I38" s="86" t="str">
        <f>VLOOKUP(B38,Completar!$A$2:$I$176,7,FALSE)</f>
        <v>--</v>
      </c>
      <c r="J38" s="20"/>
      <c r="K38" s="25"/>
      <c r="L38" s="21">
        <f t="shared" si="0"/>
        <v>0</v>
      </c>
      <c r="M38" s="22">
        <f t="shared" si="1"/>
        <v>0</v>
      </c>
    </row>
    <row r="39" spans="2:13" ht="30" customHeight="1">
      <c r="B39" s="60">
        <v>25</v>
      </c>
      <c r="C39" s="84">
        <f>VLOOKUP(B39,Completar!$A$2:$I$176,9,FALSE)</f>
        <v>1</v>
      </c>
      <c r="D39" s="84" t="str">
        <f>VLOOKUP(B39,Completar!$A$2:$I$176,2,FALSE)</f>
        <v>C/U</v>
      </c>
      <c r="E39" s="84">
        <f>VLOOKUP(B39,Completar!$A$2:$I$176,3,FALSE)</f>
        <v>1000030320</v>
      </c>
      <c r="F39" s="84" t="str">
        <f>VLOOKUP(B39,Completar!$A$2:$I$176,5,FALSE)</f>
        <v>NUM00810110230N</v>
      </c>
      <c r="G39" s="58" t="str">
        <f>VLOOKUP(B39,Completar!$A$2:$I$176,8,FALSE)</f>
        <v>RESOR P/PERNO 8157958 P/GM G22CU</v>
      </c>
      <c r="H39" s="85">
        <f>VLOOKUP(B39,Completar!$A$2:$I$176,6,FALSE)</f>
        <v>8157958</v>
      </c>
      <c r="I39" s="86" t="str">
        <f>VLOOKUP(B39,Completar!$A$2:$I$176,7,FALSE)</f>
        <v>--</v>
      </c>
      <c r="J39" s="20"/>
      <c r="K39" s="25"/>
      <c r="L39" s="21">
        <f t="shared" si="0"/>
        <v>0</v>
      </c>
      <c r="M39" s="22">
        <f t="shared" si="1"/>
        <v>0</v>
      </c>
    </row>
    <row r="40" spans="2:13" ht="30" customHeight="1">
      <c r="B40" s="2">
        <v>26</v>
      </c>
      <c r="C40" s="84">
        <f>VLOOKUP(B40,Completar!$A$2:$I$176,9,FALSE)</f>
        <v>20</v>
      </c>
      <c r="D40" s="84" t="str">
        <f>VLOOKUP(B40,Completar!$A$2:$I$176,2,FALSE)</f>
        <v>C/U</v>
      </c>
      <c r="E40" s="84">
        <f>VLOOKUP(B40,Completar!$A$2:$I$176,3,FALSE)</f>
        <v>1000030391</v>
      </c>
      <c r="F40" s="84" t="str">
        <f>VLOOKUP(B40,Completar!$A$2:$I$176,5,FALSE)</f>
        <v>NUM00830705900N</v>
      </c>
      <c r="G40" s="58" t="str">
        <f>VLOOKUP(B40,Completar!$A$2:$I$176,8,FALSE)</f>
        <v>MANGA DE ACEITE 9531700 P/LOC GM GM</v>
      </c>
      <c r="H40" s="85">
        <f>VLOOKUP(B40,Completar!$A$2:$I$176,6,FALSE)</f>
        <v>9531700</v>
      </c>
      <c r="I40" s="86" t="str">
        <f>VLOOKUP(B40,Completar!$A$2:$I$176,7,FALSE)</f>
        <v>--</v>
      </c>
      <c r="J40" s="20"/>
      <c r="K40" s="25"/>
      <c r="L40" s="21"/>
      <c r="M40" s="22"/>
    </row>
    <row r="41" spans="2:13" ht="30" customHeight="1" thickBot="1">
      <c r="B41" s="60">
        <v>27</v>
      </c>
      <c r="C41" s="84">
        <f>VLOOKUP(B41,Completar!$A$2:$I$176,9,FALSE)</f>
        <v>16</v>
      </c>
      <c r="D41" s="84" t="str">
        <f>VLOOKUP(B41,Completar!$A$2:$I$176,2,FALSE)</f>
        <v>C/U</v>
      </c>
      <c r="E41" s="84">
        <f>VLOOKUP(B41,Completar!$A$2:$I$176,3,FALSE)</f>
        <v>1000030927</v>
      </c>
      <c r="F41" s="84" t="str">
        <f>VLOOKUP(B41,Completar!$A$2:$I$176,5,FALSE)</f>
        <v>NUM91310150000N</v>
      </c>
      <c r="G41" s="58" t="str">
        <f>VLOOKUP(B41,Completar!$A$2:$I$176,8,FALSE)</f>
        <v>ASIENTO RES P/SUSP SECUND 8177278 P/BOGI</v>
      </c>
      <c r="H41" s="85">
        <f>VLOOKUP(B41,Completar!$A$2:$I$176,6,FALSE)</f>
        <v>8177278</v>
      </c>
      <c r="I41" s="86" t="str">
        <f>VLOOKUP(B41,Completar!$A$2:$I$176,7,FALSE)</f>
        <v>--</v>
      </c>
      <c r="J41" s="20"/>
      <c r="K41" s="25"/>
      <c r="L41" s="21"/>
      <c r="M41" s="22"/>
    </row>
    <row r="42" spans="2:13" ht="19.5" customHeight="1" thickBot="1">
      <c r="B42" s="136" t="s">
        <v>48</v>
      </c>
      <c r="C42" s="137"/>
      <c r="D42" s="137"/>
      <c r="E42" s="137"/>
      <c r="F42" s="137"/>
      <c r="G42" s="138"/>
      <c r="H42" s="80"/>
      <c r="I42" s="80"/>
      <c r="J42" s="89"/>
      <c r="K42" s="89"/>
      <c r="L42" s="81">
        <f>SUM(L15:L18)</f>
        <v>0</v>
      </c>
      <c r="M42" s="81">
        <f>SUM(M15:M18)</f>
        <v>0</v>
      </c>
    </row>
    <row r="43" spans="2:13" ht="16.5" customHeight="1" thickBot="1">
      <c r="B43" s="136" t="s">
        <v>13</v>
      </c>
      <c r="C43" s="137"/>
      <c r="D43" s="137"/>
      <c r="E43" s="137"/>
      <c r="F43" s="137"/>
      <c r="G43" s="138"/>
      <c r="H43" s="72"/>
      <c r="I43" s="42"/>
      <c r="J43" s="43"/>
      <c r="K43" s="43"/>
      <c r="L43" s="44"/>
      <c r="M43" s="45">
        <f>L42</f>
        <v>0</v>
      </c>
    </row>
    <row r="44" spans="2:13" ht="18.75" thickBot="1">
      <c r="B44" s="136" t="s">
        <v>49</v>
      </c>
      <c r="C44" s="137"/>
      <c r="D44" s="137"/>
      <c r="E44" s="137"/>
      <c r="F44" s="137"/>
      <c r="G44" s="138"/>
      <c r="H44" s="72"/>
      <c r="I44" s="42"/>
      <c r="J44" s="43"/>
      <c r="K44" s="43"/>
      <c r="L44" s="44"/>
      <c r="M44" s="46">
        <f>+M42+M43</f>
        <v>0</v>
      </c>
    </row>
    <row r="45" spans="2:13" ht="18.75" thickBot="1">
      <c r="B45" s="65"/>
      <c r="C45" s="66"/>
      <c r="D45" s="66"/>
      <c r="E45" s="66"/>
      <c r="F45" s="75"/>
      <c r="G45" s="67" t="s">
        <v>47</v>
      </c>
      <c r="H45" s="72"/>
      <c r="I45" s="64"/>
      <c r="J45" s="43"/>
      <c r="K45" s="43"/>
      <c r="L45" s="44"/>
      <c r="M45" s="46"/>
    </row>
    <row r="46" spans="2:13" ht="19.5" customHeight="1" thickBot="1">
      <c r="B46" s="139" t="s">
        <v>14</v>
      </c>
      <c r="C46" s="140"/>
      <c r="D46" s="128" t="s">
        <v>128</v>
      </c>
      <c r="E46" s="128"/>
      <c r="F46" s="128"/>
      <c r="G46" s="128"/>
      <c r="H46" s="128"/>
      <c r="I46" s="128"/>
      <c r="J46" s="128"/>
      <c r="K46" s="128"/>
      <c r="L46" s="128"/>
      <c r="M46" s="129"/>
    </row>
    <row r="47" spans="2:13" ht="18" customHeight="1" thickBot="1">
      <c r="B47" s="139" t="s">
        <v>4</v>
      </c>
      <c r="C47" s="140"/>
      <c r="D47" s="128" t="s">
        <v>128</v>
      </c>
      <c r="E47" s="128"/>
      <c r="F47" s="128"/>
      <c r="G47" s="128"/>
      <c r="H47" s="128"/>
      <c r="I47" s="128"/>
      <c r="J47" s="128"/>
      <c r="K47" s="128"/>
      <c r="L47" s="128"/>
      <c r="M47" s="129"/>
    </row>
    <row r="48" spans="2:13" ht="18" customHeight="1" thickBot="1">
      <c r="B48" s="139" t="s">
        <v>40</v>
      </c>
      <c r="C48" s="140"/>
      <c r="D48" s="128" t="s">
        <v>128</v>
      </c>
      <c r="E48" s="128"/>
      <c r="F48" s="128"/>
      <c r="G48" s="128"/>
      <c r="H48" s="128"/>
      <c r="I48" s="128"/>
      <c r="J48" s="128"/>
      <c r="K48" s="128"/>
      <c r="L48" s="128"/>
      <c r="M48" s="129"/>
    </row>
    <row r="49" spans="2:13" ht="24" customHeight="1" thickBot="1">
      <c r="B49" s="139" t="s">
        <v>5</v>
      </c>
      <c r="C49" s="140"/>
      <c r="D49" s="128" t="s">
        <v>128</v>
      </c>
      <c r="E49" s="128"/>
      <c r="F49" s="128"/>
      <c r="G49" s="128"/>
      <c r="H49" s="128"/>
      <c r="I49" s="128"/>
      <c r="J49" s="128"/>
      <c r="K49" s="128"/>
      <c r="L49" s="128"/>
      <c r="M49" s="129"/>
    </row>
    <row r="50" spans="2:13">
      <c r="B50" s="9"/>
      <c r="C50" s="10"/>
      <c r="D50" s="10"/>
      <c r="E50" s="10"/>
      <c r="F50" s="10"/>
      <c r="G50" s="11"/>
      <c r="H50" s="11"/>
      <c r="I50" s="11"/>
      <c r="J50" s="11"/>
      <c r="K50" s="11"/>
      <c r="L50" s="11"/>
      <c r="M50" s="12"/>
    </row>
    <row r="51" spans="2:13">
      <c r="B51" s="9"/>
      <c r="C51" s="10"/>
      <c r="D51" s="10"/>
      <c r="E51" s="10"/>
      <c r="F51" s="10"/>
      <c r="G51" s="11"/>
      <c r="H51" s="11"/>
      <c r="I51" s="11"/>
      <c r="J51" s="11"/>
      <c r="K51" s="11"/>
      <c r="L51" s="11"/>
      <c r="M51" s="12"/>
    </row>
    <row r="52" spans="2:13">
      <c r="B52" s="9"/>
      <c r="C52" s="10"/>
      <c r="D52" s="10"/>
      <c r="E52" s="10"/>
      <c r="F52" s="10"/>
      <c r="G52" s="11"/>
      <c r="H52" s="11"/>
      <c r="I52" s="11"/>
      <c r="J52" s="11"/>
      <c r="K52" s="11"/>
      <c r="L52" s="11"/>
      <c r="M52" s="12"/>
    </row>
    <row r="53" spans="2:13" ht="13.5" thickBot="1">
      <c r="B53" s="13"/>
      <c r="C53" s="14"/>
      <c r="D53" s="14"/>
      <c r="E53" s="14"/>
      <c r="F53" s="14"/>
      <c r="G53" s="15"/>
      <c r="H53" s="15"/>
      <c r="I53" s="15"/>
      <c r="J53" s="15"/>
      <c r="K53" s="15"/>
      <c r="L53" s="15"/>
      <c r="M53" s="16"/>
    </row>
  </sheetData>
  <mergeCells count="38">
    <mergeCell ref="B6:C6"/>
    <mergeCell ref="J6:J7"/>
    <mergeCell ref="K8:M8"/>
    <mergeCell ref="K9:M9"/>
    <mergeCell ref="K6:M7"/>
    <mergeCell ref="K10:M10"/>
    <mergeCell ref="D5:I5"/>
    <mergeCell ref="D6:I6"/>
    <mergeCell ref="D7:I7"/>
    <mergeCell ref="D8:I10"/>
    <mergeCell ref="J5:M5"/>
    <mergeCell ref="B2:M4"/>
    <mergeCell ref="B49:C49"/>
    <mergeCell ref="B46:C46"/>
    <mergeCell ref="B47:C47"/>
    <mergeCell ref="B5:C5"/>
    <mergeCell ref="B13:B14"/>
    <mergeCell ref="B8:C10"/>
    <mergeCell ref="J13:J14"/>
    <mergeCell ref="K13:K14"/>
    <mergeCell ref="C13:C14"/>
    <mergeCell ref="D13:D14"/>
    <mergeCell ref="E13:E14"/>
    <mergeCell ref="G13:G14"/>
    <mergeCell ref="K11:M11"/>
    <mergeCell ref="D46:M46"/>
    <mergeCell ref="D47:M47"/>
    <mergeCell ref="D49:M49"/>
    <mergeCell ref="L13:L14"/>
    <mergeCell ref="M13:M14"/>
    <mergeCell ref="H13:H14"/>
    <mergeCell ref="B42:G42"/>
    <mergeCell ref="B43:G43"/>
    <mergeCell ref="B44:G44"/>
    <mergeCell ref="B48:C48"/>
    <mergeCell ref="D48:M48"/>
    <mergeCell ref="I13:I14"/>
    <mergeCell ref="F13:F14"/>
  </mergeCells>
  <dataValidations count="4">
    <dataValidation allowBlank="1" showInputMessage="1" showErrorMessage="1" promptTitle="Completar por el oferente" prompt="Completar por el oferente" sqref="J22:J41 M22:M41 L15:L41"/>
    <dataValidation allowBlank="1" showErrorMessage="1" promptTitle="Completar por el oferente" prompt="Completar por el oferente" sqref="M15:M21"/>
    <dataValidation allowBlank="1" showInputMessage="1" showErrorMessage="1" promptTitle="Completar por el Oferente" prompt=" " sqref="J18:J21"/>
    <dataValidation operator="equal" allowBlank="1" showInputMessage="1" showErrorMessage="1" promptTitle="Completar por el Oferente" prompt=" " sqref="K6 K8:M10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Completar!#REF!</xm:f>
          </x14:formula1>
          <xm:sqref>K22:K41</xm:sqref>
        </x14:dataValidation>
        <x14:dataValidation type="list" allowBlank="1" showInputMessage="1" showErrorMessage="1" promptTitle="Completar por el oferente" prompt=" ">
          <x14:formula1>
            <xm:f>Completar!#REF!</xm:f>
          </x14:formula1>
          <xm:sqref>K18:K21</xm:sqref>
        </x14:dataValidation>
        <x14:dataValidation type="list" operator="equal" allowBlank="1" showInputMessage="1" showErrorMessage="1" promptTitle="Completar por el Oferente" prompt=" ">
          <x14:formula1>
            <xm:f>Completar!#REF!</xm:f>
          </x14:formula1>
          <xm:sqref>K11:M11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60"/>
  <sheetViews>
    <sheetView tabSelected="1" topLeftCell="B139" zoomScale="85" zoomScaleNormal="85" workbookViewId="0">
      <selection activeCell="E167" sqref="E167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4.85546875" style="1" customWidth="1"/>
    <col min="7" max="7" width="17.7109375" style="1" customWidth="1"/>
    <col min="8" max="8" width="43" style="1" customWidth="1"/>
    <col min="9" max="9" width="28.42578125" style="1" customWidth="1"/>
    <col min="10" max="10" width="36.42578125" style="1" customWidth="1"/>
    <col min="11" max="11" width="16" style="1" bestFit="1" customWidth="1"/>
    <col min="12" max="12" width="11.28515625" style="1" customWidth="1"/>
    <col min="13" max="13" width="10.85546875" style="1" customWidth="1"/>
    <col min="14" max="14" width="12.42578125" style="1" customWidth="1"/>
    <col min="15" max="16384" width="11.42578125" style="1"/>
  </cols>
  <sheetData>
    <row r="1" spans="2:14">
      <c r="B1" s="17"/>
      <c r="C1" s="17"/>
      <c r="D1" s="17"/>
      <c r="E1" s="17"/>
      <c r="F1" s="17"/>
      <c r="G1" s="17"/>
      <c r="H1" s="18"/>
      <c r="I1" s="18"/>
      <c r="J1" s="18"/>
      <c r="K1" s="18"/>
      <c r="L1" s="18"/>
      <c r="M1" s="18"/>
      <c r="N1" s="18"/>
    </row>
    <row r="2" spans="2:14" ht="13.5" thickBot="1">
      <c r="B2" s="17"/>
      <c r="C2" s="17"/>
      <c r="D2" s="17"/>
      <c r="E2" s="17"/>
      <c r="F2" s="17"/>
      <c r="G2" s="17"/>
      <c r="H2" s="18"/>
      <c r="I2" s="18"/>
      <c r="J2" s="18"/>
      <c r="K2" s="18"/>
      <c r="L2" s="18"/>
      <c r="M2" s="18"/>
      <c r="N2" s="18"/>
    </row>
    <row r="3" spans="2:14" ht="23.25" customHeight="1">
      <c r="B3" s="142" t="s">
        <v>42</v>
      </c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4"/>
    </row>
    <row r="4" spans="2:14" ht="13.5" thickBot="1">
      <c r="B4" s="148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50"/>
    </row>
    <row r="5" spans="2:14" ht="15" thickBot="1">
      <c r="B5" s="200" t="s">
        <v>7</v>
      </c>
      <c r="C5" s="201"/>
      <c r="D5" s="240"/>
      <c r="E5" s="240"/>
      <c r="F5" s="240"/>
      <c r="G5" s="240"/>
      <c r="H5" s="240"/>
      <c r="I5" s="240"/>
      <c r="J5" s="241"/>
      <c r="K5" s="221" t="s">
        <v>10</v>
      </c>
      <c r="L5" s="222"/>
      <c r="M5" s="222"/>
      <c r="N5" s="223"/>
    </row>
    <row r="6" spans="2:14" ht="14.25">
      <c r="B6" s="200" t="s">
        <v>17</v>
      </c>
      <c r="C6" s="201"/>
      <c r="D6" s="242"/>
      <c r="E6" s="242"/>
      <c r="F6" s="242"/>
      <c r="G6" s="242"/>
      <c r="H6" s="242"/>
      <c r="I6" s="242"/>
      <c r="J6" s="243"/>
      <c r="K6" s="226" t="s">
        <v>6</v>
      </c>
      <c r="L6" s="234"/>
      <c r="M6" s="235"/>
      <c r="N6" s="236"/>
    </row>
    <row r="7" spans="2:14" ht="14.25">
      <c r="B7" s="26" t="s">
        <v>36</v>
      </c>
      <c r="C7" s="48"/>
      <c r="D7" s="242"/>
      <c r="E7" s="242"/>
      <c r="F7" s="242"/>
      <c r="G7" s="242"/>
      <c r="H7" s="242"/>
      <c r="I7" s="242"/>
      <c r="J7" s="243"/>
      <c r="K7" s="227"/>
      <c r="L7" s="237"/>
      <c r="M7" s="238"/>
      <c r="N7" s="239"/>
    </row>
    <row r="8" spans="2:14" ht="25.5" customHeight="1">
      <c r="B8" s="202" t="s">
        <v>8</v>
      </c>
      <c r="C8" s="203"/>
      <c r="D8" s="169"/>
      <c r="E8" s="169"/>
      <c r="F8" s="169"/>
      <c r="G8" s="169"/>
      <c r="H8" s="169"/>
      <c r="I8" s="169"/>
      <c r="J8" s="170"/>
      <c r="K8" s="27" t="s">
        <v>37</v>
      </c>
      <c r="L8" s="228"/>
      <c r="M8" s="229"/>
      <c r="N8" s="230"/>
    </row>
    <row r="9" spans="2:14" ht="12.75" customHeight="1">
      <c r="B9" s="202"/>
      <c r="C9" s="203"/>
      <c r="D9" s="169"/>
      <c r="E9" s="169"/>
      <c r="F9" s="169"/>
      <c r="G9" s="169"/>
      <c r="H9" s="169"/>
      <c r="I9" s="169"/>
      <c r="J9" s="170"/>
      <c r="K9" s="28" t="s">
        <v>0</v>
      </c>
      <c r="L9" s="228"/>
      <c r="M9" s="229"/>
      <c r="N9" s="230"/>
    </row>
    <row r="10" spans="2:14" ht="18" customHeight="1">
      <c r="B10" s="202"/>
      <c r="C10" s="203"/>
      <c r="D10" s="169"/>
      <c r="E10" s="169"/>
      <c r="F10" s="169"/>
      <c r="G10" s="169"/>
      <c r="H10" s="169"/>
      <c r="I10" s="169"/>
      <c r="J10" s="170"/>
      <c r="K10" s="28" t="s">
        <v>1</v>
      </c>
      <c r="L10" s="231"/>
      <c r="M10" s="232"/>
      <c r="N10" s="233"/>
    </row>
    <row r="11" spans="2:14" ht="15" customHeight="1">
      <c r="B11" s="29" t="s">
        <v>11</v>
      </c>
      <c r="C11" s="33"/>
      <c r="D11" s="169"/>
      <c r="E11" s="169"/>
      <c r="F11" s="169"/>
      <c r="G11" s="169"/>
      <c r="H11" s="169"/>
      <c r="I11" s="73"/>
      <c r="J11" s="40"/>
      <c r="K11" s="37" t="s">
        <v>3</v>
      </c>
      <c r="L11" s="159"/>
      <c r="M11" s="160"/>
      <c r="N11" s="161"/>
    </row>
    <row r="12" spans="2:14" ht="15.75" customHeight="1" thickBot="1">
      <c r="B12" s="34"/>
      <c r="C12" s="33"/>
      <c r="D12" s="33"/>
      <c r="E12" s="33"/>
      <c r="F12" s="33"/>
      <c r="G12" s="33"/>
      <c r="H12" s="33"/>
      <c r="I12" s="33"/>
      <c r="J12" s="117"/>
      <c r="K12" s="96"/>
      <c r="L12" s="224"/>
      <c r="M12" s="224"/>
      <c r="N12" s="225"/>
    </row>
    <row r="13" spans="2:14">
      <c r="B13" s="219" t="s">
        <v>35</v>
      </c>
      <c r="C13" s="153" t="s">
        <v>39</v>
      </c>
      <c r="D13" s="130" t="s">
        <v>9</v>
      </c>
      <c r="E13" s="130" t="s">
        <v>2</v>
      </c>
      <c r="F13" s="130" t="s">
        <v>43</v>
      </c>
      <c r="G13" s="130" t="s">
        <v>50</v>
      </c>
      <c r="H13" s="130" t="s">
        <v>52</v>
      </c>
      <c r="I13" s="134" t="s">
        <v>38</v>
      </c>
      <c r="J13" s="132" t="s">
        <v>51</v>
      </c>
      <c r="K13" s="216" t="s">
        <v>22</v>
      </c>
      <c r="L13" s="217"/>
      <c r="M13" s="217"/>
      <c r="N13" s="218"/>
    </row>
    <row r="14" spans="2:14" ht="15.75" customHeight="1" thickBot="1">
      <c r="B14" s="220"/>
      <c r="C14" s="154"/>
      <c r="D14" s="131"/>
      <c r="E14" s="131"/>
      <c r="F14" s="131"/>
      <c r="G14" s="131"/>
      <c r="H14" s="131"/>
      <c r="I14" s="135"/>
      <c r="J14" s="141"/>
      <c r="K14" s="116" t="s">
        <v>23</v>
      </c>
      <c r="L14" s="99" t="s">
        <v>24</v>
      </c>
      <c r="M14" s="99" t="s">
        <v>25</v>
      </c>
      <c r="N14" s="100" t="s">
        <v>12</v>
      </c>
    </row>
    <row r="15" spans="2:14" ht="15" customHeight="1">
      <c r="B15" s="35" t="s">
        <v>26</v>
      </c>
      <c r="C15" s="198">
        <v>1</v>
      </c>
      <c r="D15" s="186">
        <f>VLOOKUP(C15,Completar!$A$2:$I$176,9,FALSE)</f>
        <v>80</v>
      </c>
      <c r="E15" s="186" t="str">
        <f>VLOOKUP(C15,Completar!$A$2:$I$176,2,FALSE)</f>
        <v>C/U</v>
      </c>
      <c r="F15" s="186">
        <f>VLOOKUP(C15,Completar!$A$2:$I$176,3,FALSE)</f>
        <v>1000000223</v>
      </c>
      <c r="G15" s="186" t="str">
        <f>VLOOKUP(C15,Completar!$A$2:$I$176,5,FALSE)</f>
        <v>NUM00810103710N</v>
      </c>
      <c r="H15" s="189" t="str">
        <f>VLOOKUP(C15,Completar!$A$2:$I$176,8,FALSE)</f>
        <v>BUJE D. 31,75X41,27MM; 25,4MM 8197691 P/</v>
      </c>
      <c r="I15" s="192">
        <f>VLOOKUP(C15,Completar!$A$2:$I$176,6,FALSE)</f>
        <v>8197691</v>
      </c>
      <c r="J15" s="195" t="str">
        <f>VLOOKUP(C15,Completar!$A$2:$I$176,7,FALSE)</f>
        <v>9-04-98-EC</v>
      </c>
      <c r="K15" s="31"/>
      <c r="L15" s="97"/>
      <c r="M15" s="98"/>
      <c r="N15" s="19">
        <f>K15*$D$15+L15*$D$15+M15*$D$15</f>
        <v>0</v>
      </c>
    </row>
    <row r="16" spans="2:14" ht="15" customHeight="1">
      <c r="B16" s="36" t="s">
        <v>27</v>
      </c>
      <c r="C16" s="198"/>
      <c r="D16" s="186"/>
      <c r="E16" s="186"/>
      <c r="F16" s="186"/>
      <c r="G16" s="186"/>
      <c r="H16" s="189"/>
      <c r="I16" s="192"/>
      <c r="J16" s="195"/>
      <c r="K16" s="31"/>
      <c r="L16" s="38"/>
      <c r="M16" s="39"/>
      <c r="N16" s="22">
        <f t="shared" ref="N16:N18" si="0">K16*$D$15+L16*$D$15+M16*$D$15</f>
        <v>0</v>
      </c>
    </row>
    <row r="17" spans="2:14" ht="15" customHeight="1">
      <c r="B17" s="36" t="s">
        <v>28</v>
      </c>
      <c r="C17" s="198"/>
      <c r="D17" s="186"/>
      <c r="E17" s="186"/>
      <c r="F17" s="186"/>
      <c r="G17" s="186"/>
      <c r="H17" s="189"/>
      <c r="I17" s="192"/>
      <c r="J17" s="195"/>
      <c r="K17" s="31"/>
      <c r="L17" s="38"/>
      <c r="M17" s="39"/>
      <c r="N17" s="22">
        <f t="shared" si="0"/>
        <v>0</v>
      </c>
    </row>
    <row r="18" spans="2:14" ht="15" customHeight="1">
      <c r="B18" s="36" t="s">
        <v>29</v>
      </c>
      <c r="C18" s="198"/>
      <c r="D18" s="186"/>
      <c r="E18" s="186"/>
      <c r="F18" s="186"/>
      <c r="G18" s="186"/>
      <c r="H18" s="189"/>
      <c r="I18" s="192"/>
      <c r="J18" s="195"/>
      <c r="K18" s="31"/>
      <c r="L18" s="20"/>
      <c r="M18" s="39"/>
      <c r="N18" s="22">
        <f t="shared" si="0"/>
        <v>0</v>
      </c>
    </row>
    <row r="19" spans="2:14" ht="15" customHeight="1" thickBot="1">
      <c r="B19" s="53" t="s">
        <v>30</v>
      </c>
      <c r="C19" s="199"/>
      <c r="D19" s="187"/>
      <c r="E19" s="187"/>
      <c r="F19" s="187"/>
      <c r="G19" s="187"/>
      <c r="H19" s="190"/>
      <c r="I19" s="193"/>
      <c r="J19" s="196"/>
      <c r="K19" s="31"/>
      <c r="L19" s="23"/>
      <c r="M19" s="30"/>
      <c r="N19" s="22">
        <f>K19*$D$15+L19*$D$15+M19*$D$15</f>
        <v>0</v>
      </c>
    </row>
    <row r="20" spans="2:14" ht="15" customHeight="1">
      <c r="B20" s="35" t="s">
        <v>26</v>
      </c>
      <c r="C20" s="197">
        <v>2</v>
      </c>
      <c r="D20" s="185">
        <f>VLOOKUP(C20,Completar!$A$2:$I$176,9,FALSE)</f>
        <v>49</v>
      </c>
      <c r="E20" s="185" t="str">
        <f>VLOOKUP(C20,Completar!$A$2:$I$176,2,FALSE)</f>
        <v>C/U</v>
      </c>
      <c r="F20" s="185">
        <f>VLOOKUP(C20,Completar!$A$2:$I$176,3,FALSE)</f>
        <v>1000000296</v>
      </c>
      <c r="G20" s="185" t="str">
        <f>VLOOKUP(C20,Completar!$A$2:$I$176,5,FALSE)</f>
        <v>NUM00810106630N</v>
      </c>
      <c r="H20" s="188" t="str">
        <f>VLOOKUP(C20,Completar!$A$2:$I$176,8,FALSE)</f>
        <v>AMORT P/SUSP DER IZQ BOGIE 4993721 P/LOC</v>
      </c>
      <c r="I20" s="191">
        <f>VLOOKUP(C20,Completar!$A$2:$I$176,6,FALSE)</f>
        <v>4993721</v>
      </c>
      <c r="J20" s="194" t="str">
        <f>VLOOKUP(C20,Completar!$A$2:$I$176,7,FALSE)</f>
        <v>--</v>
      </c>
      <c r="K20" s="31"/>
      <c r="L20" s="39"/>
      <c r="M20" s="39"/>
      <c r="N20" s="19">
        <f>K20*$D$20+L20*$D$20+M20*$D$20</f>
        <v>0</v>
      </c>
    </row>
    <row r="21" spans="2:14" ht="15" customHeight="1">
      <c r="B21" s="36" t="s">
        <v>27</v>
      </c>
      <c r="C21" s="198"/>
      <c r="D21" s="186"/>
      <c r="E21" s="186"/>
      <c r="F21" s="186"/>
      <c r="G21" s="186"/>
      <c r="H21" s="189"/>
      <c r="I21" s="192"/>
      <c r="J21" s="195"/>
      <c r="K21" s="31"/>
      <c r="L21" s="39"/>
      <c r="M21" s="39"/>
      <c r="N21" s="19">
        <f t="shared" ref="N21:N24" si="1">K21*$D$20+L21*$D$20+M21*$D$20</f>
        <v>0</v>
      </c>
    </row>
    <row r="22" spans="2:14" ht="15" customHeight="1">
      <c r="B22" s="36" t="s">
        <v>28</v>
      </c>
      <c r="C22" s="198"/>
      <c r="D22" s="186"/>
      <c r="E22" s="186"/>
      <c r="F22" s="186"/>
      <c r="G22" s="186"/>
      <c r="H22" s="189"/>
      <c r="I22" s="192"/>
      <c r="J22" s="195"/>
      <c r="K22" s="31"/>
      <c r="L22" s="39"/>
      <c r="M22" s="39"/>
      <c r="N22" s="19">
        <f t="shared" si="1"/>
        <v>0</v>
      </c>
    </row>
    <row r="23" spans="2:14" ht="15" customHeight="1">
      <c r="B23" s="36" t="s">
        <v>29</v>
      </c>
      <c r="C23" s="198"/>
      <c r="D23" s="186"/>
      <c r="E23" s="186"/>
      <c r="F23" s="186"/>
      <c r="G23" s="186"/>
      <c r="H23" s="189"/>
      <c r="I23" s="192"/>
      <c r="J23" s="195"/>
      <c r="K23" s="31"/>
      <c r="L23" s="20"/>
      <c r="M23" s="39"/>
      <c r="N23" s="19">
        <f t="shared" si="1"/>
        <v>0</v>
      </c>
    </row>
    <row r="24" spans="2:14" ht="15" customHeight="1" thickBot="1">
      <c r="B24" s="53" t="s">
        <v>30</v>
      </c>
      <c r="C24" s="199"/>
      <c r="D24" s="187"/>
      <c r="E24" s="187"/>
      <c r="F24" s="187"/>
      <c r="G24" s="187"/>
      <c r="H24" s="190"/>
      <c r="I24" s="193"/>
      <c r="J24" s="196"/>
      <c r="K24" s="31"/>
      <c r="L24" s="23"/>
      <c r="M24" s="30"/>
      <c r="N24" s="24">
        <f t="shared" si="1"/>
        <v>0</v>
      </c>
    </row>
    <row r="25" spans="2:14" ht="15" customHeight="1">
      <c r="B25" s="35" t="s">
        <v>26</v>
      </c>
      <c r="C25" s="197">
        <v>3</v>
      </c>
      <c r="D25" s="185">
        <f>VLOOKUP(C25,Completar!$A$2:$I$176,9,FALSE)</f>
        <v>26</v>
      </c>
      <c r="E25" s="185" t="str">
        <f>VLOOKUP(C25,Completar!$A$2:$I$176,2,FALSE)</f>
        <v>C/U</v>
      </c>
      <c r="F25" s="185">
        <f>VLOOKUP(C25,Completar!$A$2:$I$176,3,FALSE)</f>
        <v>1000000335</v>
      </c>
      <c r="G25" s="185" t="str">
        <f>VLOOKUP(C25,Completar!$A$2:$I$176,5,FALSE)</f>
        <v>NUM00810108410N</v>
      </c>
      <c r="H25" s="188" t="str">
        <f>VLOOKUP(C25,Completar!$A$2:$I$176,8,FALSE)</f>
        <v>ABRAZA P/SELLO 8362027 ,008101DTMR0456 P</v>
      </c>
      <c r="I25" s="191">
        <f>VLOOKUP(C25,Completar!$A$2:$I$176,6,FALSE)</f>
        <v>8362027</v>
      </c>
      <c r="J25" s="194" t="str">
        <f>VLOOKUP(C25,Completar!$A$2:$I$176,7,FALSE)</f>
        <v>008101DTMR0456-EA</v>
      </c>
      <c r="K25" s="31"/>
      <c r="L25" s="39"/>
      <c r="M25" s="39"/>
      <c r="N25" s="19">
        <f>K25*$D$25+L25*$D$25+M25*$D$25</f>
        <v>0</v>
      </c>
    </row>
    <row r="26" spans="2:14" ht="15" customHeight="1">
      <c r="B26" s="36" t="s">
        <v>27</v>
      </c>
      <c r="C26" s="198"/>
      <c r="D26" s="186"/>
      <c r="E26" s="186"/>
      <c r="F26" s="186"/>
      <c r="G26" s="186"/>
      <c r="H26" s="189"/>
      <c r="I26" s="192"/>
      <c r="J26" s="195"/>
      <c r="K26" s="31"/>
      <c r="L26" s="39"/>
      <c r="M26" s="39"/>
      <c r="N26" s="19">
        <f t="shared" ref="N26:N29" si="2">K26*$D$25+L26*$D$25+M26*$D$25</f>
        <v>0</v>
      </c>
    </row>
    <row r="27" spans="2:14" ht="15" customHeight="1">
      <c r="B27" s="36" t="s">
        <v>28</v>
      </c>
      <c r="C27" s="198"/>
      <c r="D27" s="186"/>
      <c r="E27" s="186"/>
      <c r="F27" s="186"/>
      <c r="G27" s="186"/>
      <c r="H27" s="189"/>
      <c r="I27" s="192"/>
      <c r="J27" s="195"/>
      <c r="K27" s="31"/>
      <c r="L27" s="39"/>
      <c r="M27" s="39"/>
      <c r="N27" s="19">
        <f t="shared" si="2"/>
        <v>0</v>
      </c>
    </row>
    <row r="28" spans="2:14" ht="15" customHeight="1">
      <c r="B28" s="36" t="s">
        <v>29</v>
      </c>
      <c r="C28" s="198"/>
      <c r="D28" s="186"/>
      <c r="E28" s="186"/>
      <c r="F28" s="186"/>
      <c r="G28" s="186"/>
      <c r="H28" s="189"/>
      <c r="I28" s="192"/>
      <c r="J28" s="195"/>
      <c r="K28" s="31"/>
      <c r="L28" s="20"/>
      <c r="M28" s="39"/>
      <c r="N28" s="19">
        <f t="shared" si="2"/>
        <v>0</v>
      </c>
    </row>
    <row r="29" spans="2:14" ht="15" customHeight="1" thickBot="1">
      <c r="B29" s="53" t="s">
        <v>30</v>
      </c>
      <c r="C29" s="199"/>
      <c r="D29" s="187"/>
      <c r="E29" s="187"/>
      <c r="F29" s="187"/>
      <c r="G29" s="187"/>
      <c r="H29" s="190"/>
      <c r="I29" s="193"/>
      <c r="J29" s="196"/>
      <c r="K29" s="31"/>
      <c r="L29" s="23"/>
      <c r="M29" s="30"/>
      <c r="N29" s="24">
        <f t="shared" si="2"/>
        <v>0</v>
      </c>
    </row>
    <row r="30" spans="2:14" ht="15" customHeight="1">
      <c r="B30" s="35" t="s">
        <v>26</v>
      </c>
      <c r="C30" s="197">
        <v>4</v>
      </c>
      <c r="D30" s="185">
        <f>VLOOKUP(C30,Completar!$A$2:$I$176,9,FALSE)</f>
        <v>34</v>
      </c>
      <c r="E30" s="185" t="str">
        <f>VLOOKUP(C30,Completar!$A$2:$I$176,2,FALSE)</f>
        <v>C/U</v>
      </c>
      <c r="F30" s="185">
        <f>VLOOKUP(C30,Completar!$A$2:$I$176,3,FALSE)</f>
        <v>1000000410</v>
      </c>
      <c r="G30" s="185" t="str">
        <f>VLOOKUP(C30,Completar!$A$2:$I$176,5,FALSE)</f>
        <v>NUM00810110390N</v>
      </c>
      <c r="H30" s="188" t="str">
        <f>VLOOKUP(C30,Completar!$A$2:$I$176,8,FALSE)</f>
        <v>GRILLETE E/LEV CILI FREN LEV PORTAZAP 83</v>
      </c>
      <c r="I30" s="191">
        <f>VLOOKUP(C30,Completar!$A$2:$I$176,6,FALSE)</f>
        <v>8359762</v>
      </c>
      <c r="J30" s="194" t="str">
        <f>VLOOKUP(C30,Completar!$A$2:$I$176,7,FALSE)</f>
        <v>0-08-1-7079-E3</v>
      </c>
      <c r="K30" s="31"/>
      <c r="L30" s="39"/>
      <c r="M30" s="39"/>
      <c r="N30" s="19">
        <f>K30*$D$30+L30*$D$30+M30*$D$30</f>
        <v>0</v>
      </c>
    </row>
    <row r="31" spans="2:14" ht="15" customHeight="1">
      <c r="B31" s="36" t="s">
        <v>27</v>
      </c>
      <c r="C31" s="198"/>
      <c r="D31" s="186"/>
      <c r="E31" s="186"/>
      <c r="F31" s="186"/>
      <c r="G31" s="186"/>
      <c r="H31" s="189"/>
      <c r="I31" s="192"/>
      <c r="J31" s="195"/>
      <c r="K31" s="31"/>
      <c r="L31" s="39"/>
      <c r="M31" s="39"/>
      <c r="N31" s="19">
        <f>K31*$D$30+L31*$D$30+M31*$D$30</f>
        <v>0</v>
      </c>
    </row>
    <row r="32" spans="2:14" ht="15" customHeight="1">
      <c r="B32" s="36" t="s">
        <v>28</v>
      </c>
      <c r="C32" s="198"/>
      <c r="D32" s="186"/>
      <c r="E32" s="186"/>
      <c r="F32" s="186"/>
      <c r="G32" s="186"/>
      <c r="H32" s="189"/>
      <c r="I32" s="192"/>
      <c r="J32" s="195"/>
      <c r="K32" s="31"/>
      <c r="L32" s="39"/>
      <c r="M32" s="39"/>
      <c r="N32" s="19">
        <f t="shared" ref="N32:N34" si="3">K32*$D$30+L32*$D$30+M32*$D$30</f>
        <v>0</v>
      </c>
    </row>
    <row r="33" spans="2:14" ht="15" customHeight="1">
      <c r="B33" s="36" t="s">
        <v>29</v>
      </c>
      <c r="C33" s="198"/>
      <c r="D33" s="186"/>
      <c r="E33" s="186"/>
      <c r="F33" s="186"/>
      <c r="G33" s="186"/>
      <c r="H33" s="189"/>
      <c r="I33" s="192"/>
      <c r="J33" s="195"/>
      <c r="K33" s="31"/>
      <c r="L33" s="20"/>
      <c r="M33" s="39"/>
      <c r="N33" s="19">
        <f t="shared" si="3"/>
        <v>0</v>
      </c>
    </row>
    <row r="34" spans="2:14" ht="15" customHeight="1" thickBot="1">
      <c r="B34" s="53" t="s">
        <v>30</v>
      </c>
      <c r="C34" s="199"/>
      <c r="D34" s="187"/>
      <c r="E34" s="187"/>
      <c r="F34" s="187"/>
      <c r="G34" s="187"/>
      <c r="H34" s="190"/>
      <c r="I34" s="193"/>
      <c r="J34" s="196"/>
      <c r="K34" s="31"/>
      <c r="L34" s="23"/>
      <c r="M34" s="30"/>
      <c r="N34" s="24">
        <f t="shared" si="3"/>
        <v>0</v>
      </c>
    </row>
    <row r="35" spans="2:14" ht="15" customHeight="1">
      <c r="B35" s="35" t="s">
        <v>26</v>
      </c>
      <c r="C35" s="185">
        <v>5</v>
      </c>
      <c r="D35" s="185">
        <f>VLOOKUP(C35,Completar!$A$2:$I$176,9,FALSE)</f>
        <v>92</v>
      </c>
      <c r="E35" s="185" t="str">
        <f>VLOOKUP(C35,Completar!$A$2:$I$176,2,FALSE)</f>
        <v>C/U</v>
      </c>
      <c r="F35" s="185">
        <f>VLOOKUP(C35,Completar!$A$2:$I$176,3,FALSE)</f>
        <v>1000000635</v>
      </c>
      <c r="G35" s="185" t="str">
        <f>VLOOKUP(C35,Completar!$A$2:$I$176,5,FALSE)</f>
        <v>NUM00820201050N</v>
      </c>
      <c r="H35" s="188" t="str">
        <f>VLOOKUP(C35,Completar!$A$2:$I$176,8,FALSE)</f>
        <v>CERRAD P/PUERTA CARROC 8203089 P/LOCOMOT</v>
      </c>
      <c r="I35" s="191">
        <f>VLOOKUP(C35,Completar!$A$2:$I$176,6,FALSE)</f>
        <v>8203089</v>
      </c>
      <c r="J35" s="194" t="str">
        <f>VLOOKUP(C35,Completar!$A$2:$I$176,7,FALSE)</f>
        <v>--</v>
      </c>
      <c r="K35" s="31"/>
      <c r="L35" s="39"/>
      <c r="M35" s="39"/>
      <c r="N35" s="19">
        <f>K35*$D$35+L35*$D$35+M35*$D$35</f>
        <v>0</v>
      </c>
    </row>
    <row r="36" spans="2:14">
      <c r="B36" s="36" t="s">
        <v>27</v>
      </c>
      <c r="C36" s="186"/>
      <c r="D36" s="186"/>
      <c r="E36" s="186"/>
      <c r="F36" s="186"/>
      <c r="G36" s="186"/>
      <c r="H36" s="189"/>
      <c r="I36" s="192"/>
      <c r="J36" s="195"/>
      <c r="K36" s="31"/>
      <c r="L36" s="39"/>
      <c r="M36" s="39"/>
      <c r="N36" s="19">
        <f t="shared" ref="N36:N39" si="4">K36*$D$35+L36*$D$35+M36*$D$35</f>
        <v>0</v>
      </c>
    </row>
    <row r="37" spans="2:14">
      <c r="B37" s="36" t="s">
        <v>28</v>
      </c>
      <c r="C37" s="186"/>
      <c r="D37" s="186"/>
      <c r="E37" s="186"/>
      <c r="F37" s="186"/>
      <c r="G37" s="186"/>
      <c r="H37" s="189"/>
      <c r="I37" s="192"/>
      <c r="J37" s="195"/>
      <c r="K37" s="31"/>
      <c r="L37" s="39"/>
      <c r="M37" s="39"/>
      <c r="N37" s="19">
        <f t="shared" si="4"/>
        <v>0</v>
      </c>
    </row>
    <row r="38" spans="2:14">
      <c r="B38" s="36" t="s">
        <v>29</v>
      </c>
      <c r="C38" s="186"/>
      <c r="D38" s="186"/>
      <c r="E38" s="186"/>
      <c r="F38" s="186"/>
      <c r="G38" s="186"/>
      <c r="H38" s="189"/>
      <c r="I38" s="192"/>
      <c r="J38" s="195"/>
      <c r="K38" s="31"/>
      <c r="L38" s="20"/>
      <c r="M38" s="39"/>
      <c r="N38" s="19">
        <f t="shared" si="4"/>
        <v>0</v>
      </c>
    </row>
    <row r="39" spans="2:14" ht="13.5" thickBot="1">
      <c r="B39" s="36" t="s">
        <v>30</v>
      </c>
      <c r="C39" s="187"/>
      <c r="D39" s="187"/>
      <c r="E39" s="187"/>
      <c r="F39" s="187"/>
      <c r="G39" s="187"/>
      <c r="H39" s="190"/>
      <c r="I39" s="193"/>
      <c r="J39" s="196"/>
      <c r="K39" s="31"/>
      <c r="L39" s="23"/>
      <c r="M39" s="30"/>
      <c r="N39" s="24">
        <f t="shared" si="4"/>
        <v>0</v>
      </c>
    </row>
    <row r="40" spans="2:14" ht="15" customHeight="1">
      <c r="B40" s="35" t="s">
        <v>26</v>
      </c>
      <c r="C40" s="185">
        <v>6</v>
      </c>
      <c r="D40" s="185">
        <f>VLOOKUP(C40,Completar!$A$2:$I$176,9,FALSE)</f>
        <v>20</v>
      </c>
      <c r="E40" s="185" t="str">
        <f>VLOOKUP(C40,Completar!$A$2:$I$176,2,FALSE)</f>
        <v>C/U</v>
      </c>
      <c r="F40" s="185">
        <f>VLOOKUP(C40,Completar!$A$2:$I$176,3,FALSE)</f>
        <v>1000000758</v>
      </c>
      <c r="G40" s="185" t="str">
        <f>VLOOKUP(C40,Completar!$A$2:$I$176,5,FALSE)</f>
        <v>NUM00820260200N</v>
      </c>
      <c r="H40" s="188" t="str">
        <f>VLOOKUP(C40,Completar!$A$2:$I$176,8,FALSE)</f>
        <v>NERV REFUER/REP P/COLIS NERV D/REFUER RE</v>
      </c>
      <c r="I40" s="191" t="str">
        <f>VLOOKUP(C40,Completar!$A$2:$I$176,6,FALSE)</f>
        <v>--</v>
      </c>
      <c r="J40" s="194" t="str">
        <f>VLOOKUP(C40,Completar!$A$2:$I$176,7,FALSE)</f>
        <v>008202DTMR0277-EA</v>
      </c>
      <c r="K40" s="31"/>
      <c r="L40" s="39"/>
      <c r="M40" s="39"/>
      <c r="N40" s="19">
        <f>K40*$D$40+L40*$D$40+M40*$D$40</f>
        <v>0</v>
      </c>
    </row>
    <row r="41" spans="2:14">
      <c r="B41" s="36" t="s">
        <v>27</v>
      </c>
      <c r="C41" s="186"/>
      <c r="D41" s="186"/>
      <c r="E41" s="186"/>
      <c r="F41" s="186"/>
      <c r="G41" s="186"/>
      <c r="H41" s="189"/>
      <c r="I41" s="192"/>
      <c r="J41" s="195"/>
      <c r="K41" s="31"/>
      <c r="L41" s="39"/>
      <c r="M41" s="39"/>
      <c r="N41" s="19">
        <f t="shared" ref="N41:N44" si="5">K41*$D$40+L41*$D$40+M41*$D$40</f>
        <v>0</v>
      </c>
    </row>
    <row r="42" spans="2:14">
      <c r="B42" s="36" t="s">
        <v>28</v>
      </c>
      <c r="C42" s="186"/>
      <c r="D42" s="186"/>
      <c r="E42" s="186"/>
      <c r="F42" s="186"/>
      <c r="G42" s="186"/>
      <c r="H42" s="189"/>
      <c r="I42" s="192"/>
      <c r="J42" s="195"/>
      <c r="K42" s="31"/>
      <c r="L42" s="39"/>
      <c r="M42" s="39"/>
      <c r="N42" s="19">
        <f t="shared" si="5"/>
        <v>0</v>
      </c>
    </row>
    <row r="43" spans="2:14">
      <c r="B43" s="36" t="s">
        <v>29</v>
      </c>
      <c r="C43" s="186"/>
      <c r="D43" s="186"/>
      <c r="E43" s="186"/>
      <c r="F43" s="186"/>
      <c r="G43" s="186"/>
      <c r="H43" s="189"/>
      <c r="I43" s="192"/>
      <c r="J43" s="195"/>
      <c r="K43" s="31"/>
      <c r="L43" s="20"/>
      <c r="M43" s="39"/>
      <c r="N43" s="19">
        <f t="shared" si="5"/>
        <v>0</v>
      </c>
    </row>
    <row r="44" spans="2:14" ht="13.5" thickBot="1">
      <c r="B44" s="36" t="s">
        <v>30</v>
      </c>
      <c r="C44" s="187"/>
      <c r="D44" s="187"/>
      <c r="E44" s="187"/>
      <c r="F44" s="187"/>
      <c r="G44" s="187"/>
      <c r="H44" s="190"/>
      <c r="I44" s="193"/>
      <c r="J44" s="196"/>
      <c r="K44" s="31"/>
      <c r="L44" s="23"/>
      <c r="M44" s="30"/>
      <c r="N44" s="24">
        <f t="shared" si="5"/>
        <v>0</v>
      </c>
    </row>
    <row r="45" spans="2:14" ht="15" customHeight="1">
      <c r="B45" s="35" t="s">
        <v>26</v>
      </c>
      <c r="C45" s="185">
        <v>7</v>
      </c>
      <c r="D45" s="185">
        <f>VLOOKUP(C45,Completar!$A$2:$I$176,9,FALSE)</f>
        <v>59</v>
      </c>
      <c r="E45" s="185" t="str">
        <f>VLOOKUP(C45,Completar!$A$2:$I$176,2,FALSE)</f>
        <v>C/U</v>
      </c>
      <c r="F45" s="185">
        <f>VLOOKUP(C45,Completar!$A$2:$I$176,3,FALSE)</f>
        <v>1000001100</v>
      </c>
      <c r="G45" s="185" t="str">
        <f>VLOOKUP(C45,Completar!$A$2:$I$176,5,FALSE)</f>
        <v>NUM00830403410N</v>
      </c>
      <c r="H45" s="188" t="str">
        <f>VLOOKUP(C45,Completar!$A$2:$I$176,8,FALSE)</f>
        <v>BUJE P/EJE IMPULSOR 8039674 P/GM</v>
      </c>
      <c r="I45" s="191">
        <f>VLOOKUP(C45,Completar!$A$2:$I$176,6,FALSE)</f>
        <v>8039674</v>
      </c>
      <c r="J45" s="194" t="str">
        <f>VLOOKUP(C45,Completar!$A$2:$I$176,7,FALSE)</f>
        <v>--</v>
      </c>
      <c r="K45" s="31"/>
      <c r="L45" s="39"/>
      <c r="M45" s="39"/>
      <c r="N45" s="19">
        <f>K45*$D$45+L45*$D$45+M45*$D$45</f>
        <v>0</v>
      </c>
    </row>
    <row r="46" spans="2:14">
      <c r="B46" s="36" t="s">
        <v>27</v>
      </c>
      <c r="C46" s="186"/>
      <c r="D46" s="186"/>
      <c r="E46" s="186"/>
      <c r="F46" s="186"/>
      <c r="G46" s="186"/>
      <c r="H46" s="189"/>
      <c r="I46" s="192"/>
      <c r="J46" s="195"/>
      <c r="K46" s="31"/>
      <c r="L46" s="39"/>
      <c r="M46" s="39"/>
      <c r="N46" s="19">
        <f t="shared" ref="N46:N49" si="6">K46*$D$45+L46*$D$45+M46*$D$45</f>
        <v>0</v>
      </c>
    </row>
    <row r="47" spans="2:14">
      <c r="B47" s="36" t="s">
        <v>28</v>
      </c>
      <c r="C47" s="186"/>
      <c r="D47" s="186"/>
      <c r="E47" s="186"/>
      <c r="F47" s="186"/>
      <c r="G47" s="186"/>
      <c r="H47" s="189"/>
      <c r="I47" s="192"/>
      <c r="J47" s="195"/>
      <c r="K47" s="31"/>
      <c r="L47" s="39"/>
      <c r="M47" s="39"/>
      <c r="N47" s="19">
        <f t="shared" si="6"/>
        <v>0</v>
      </c>
    </row>
    <row r="48" spans="2:14">
      <c r="B48" s="36" t="s">
        <v>29</v>
      </c>
      <c r="C48" s="186"/>
      <c r="D48" s="186"/>
      <c r="E48" s="186"/>
      <c r="F48" s="186"/>
      <c r="G48" s="186"/>
      <c r="H48" s="189"/>
      <c r="I48" s="192"/>
      <c r="J48" s="195"/>
      <c r="K48" s="31"/>
      <c r="L48" s="20"/>
      <c r="M48" s="39"/>
      <c r="N48" s="19">
        <f t="shared" si="6"/>
        <v>0</v>
      </c>
    </row>
    <row r="49" spans="2:14" ht="13.5" thickBot="1">
      <c r="B49" s="36" t="s">
        <v>30</v>
      </c>
      <c r="C49" s="187"/>
      <c r="D49" s="187"/>
      <c r="E49" s="187"/>
      <c r="F49" s="187"/>
      <c r="G49" s="187"/>
      <c r="H49" s="190"/>
      <c r="I49" s="193"/>
      <c r="J49" s="196"/>
      <c r="K49" s="31"/>
      <c r="L49" s="23"/>
      <c r="M49" s="30"/>
      <c r="N49" s="24">
        <f t="shared" si="6"/>
        <v>0</v>
      </c>
    </row>
    <row r="50" spans="2:14" ht="15" customHeight="1">
      <c r="B50" s="35" t="s">
        <v>26</v>
      </c>
      <c r="C50" s="185">
        <v>8</v>
      </c>
      <c r="D50" s="185">
        <f>VLOOKUP(C50,Completar!$A$2:$I$176,9,FALSE)</f>
        <v>9</v>
      </c>
      <c r="E50" s="185" t="str">
        <f>VLOOKUP(C50,Completar!$A$2:$I$176,2,FALSE)</f>
        <v>C/U</v>
      </c>
      <c r="F50" s="185">
        <f>VLOOKUP(C50,Completar!$A$2:$I$176,3,FALSE)</f>
        <v>1000001103</v>
      </c>
      <c r="G50" s="185" t="str">
        <f>VLOOKUP(C50,Completar!$A$2:$I$176,5,FALSE)</f>
        <v>NUM00830403570N</v>
      </c>
      <c r="H50" s="188" t="str">
        <f>VLOOKUP(C50,Completar!$A$2:$I$176,8,FALSE)</f>
        <v>ENGRANAJE CONICO P/REGUL WOODWARD 802823</v>
      </c>
      <c r="I50" s="191">
        <f>VLOOKUP(C50,Completar!$A$2:$I$176,6,FALSE)</f>
        <v>8028238</v>
      </c>
      <c r="J50" s="194" t="str">
        <f>VLOOKUP(C50,Completar!$A$2:$I$176,7,FALSE)</f>
        <v>--</v>
      </c>
      <c r="K50" s="31"/>
      <c r="L50" s="39"/>
      <c r="M50" s="39"/>
      <c r="N50" s="19">
        <f>K50*$D$50+L50*$D$45+M50*$D$45</f>
        <v>0</v>
      </c>
    </row>
    <row r="51" spans="2:14">
      <c r="B51" s="36" t="s">
        <v>27</v>
      </c>
      <c r="C51" s="186"/>
      <c r="D51" s="186"/>
      <c r="E51" s="186"/>
      <c r="F51" s="186"/>
      <c r="G51" s="186"/>
      <c r="H51" s="189"/>
      <c r="I51" s="192"/>
      <c r="J51" s="195"/>
      <c r="K51" s="31"/>
      <c r="L51" s="39"/>
      <c r="M51" s="39"/>
      <c r="N51" s="19">
        <f t="shared" ref="N51:N54" si="7">K51*$D$50+L51*$D$45+M51*$D$45</f>
        <v>0</v>
      </c>
    </row>
    <row r="52" spans="2:14">
      <c r="B52" s="36" t="s">
        <v>28</v>
      </c>
      <c r="C52" s="186"/>
      <c r="D52" s="186"/>
      <c r="E52" s="186"/>
      <c r="F52" s="186"/>
      <c r="G52" s="186"/>
      <c r="H52" s="189"/>
      <c r="I52" s="192"/>
      <c r="J52" s="195"/>
      <c r="K52" s="31"/>
      <c r="L52" s="39"/>
      <c r="M52" s="39"/>
      <c r="N52" s="19">
        <f t="shared" si="7"/>
        <v>0</v>
      </c>
    </row>
    <row r="53" spans="2:14">
      <c r="B53" s="36" t="s">
        <v>29</v>
      </c>
      <c r="C53" s="186"/>
      <c r="D53" s="186"/>
      <c r="E53" s="186"/>
      <c r="F53" s="186"/>
      <c r="G53" s="186"/>
      <c r="H53" s="189"/>
      <c r="I53" s="192"/>
      <c r="J53" s="195"/>
      <c r="K53" s="31"/>
      <c r="L53" s="20"/>
      <c r="M53" s="39"/>
      <c r="N53" s="19">
        <f t="shared" si="7"/>
        <v>0</v>
      </c>
    </row>
    <row r="54" spans="2:14" ht="13.5" thickBot="1">
      <c r="B54" s="36" t="s">
        <v>30</v>
      </c>
      <c r="C54" s="187"/>
      <c r="D54" s="187"/>
      <c r="E54" s="187"/>
      <c r="F54" s="187"/>
      <c r="G54" s="187"/>
      <c r="H54" s="190"/>
      <c r="I54" s="193"/>
      <c r="J54" s="196"/>
      <c r="K54" s="31"/>
      <c r="L54" s="23"/>
      <c r="M54" s="30"/>
      <c r="N54" s="19">
        <f t="shared" si="7"/>
        <v>0</v>
      </c>
    </row>
    <row r="55" spans="2:14" ht="15" customHeight="1">
      <c r="B55" s="35" t="s">
        <v>26</v>
      </c>
      <c r="C55" s="185">
        <v>9</v>
      </c>
      <c r="D55" s="185">
        <f>VLOOKUP(C55,Completar!$A$2:$I$176,9,FALSE)</f>
        <v>9</v>
      </c>
      <c r="E55" s="185" t="str">
        <f>VLOOKUP(C55,Completar!$A$2:$I$176,2,FALSE)</f>
        <v>C/U</v>
      </c>
      <c r="F55" s="185">
        <f>VLOOKUP(C55,Completar!$A$2:$I$176,3,FALSE)</f>
        <v>1000001104</v>
      </c>
      <c r="G55" s="185" t="str">
        <f>VLOOKUP(C55,Completar!$A$2:$I$176,5,FALSE)</f>
        <v>NUM00830403590N</v>
      </c>
      <c r="H55" s="188" t="str">
        <f>VLOOKUP(C55,Completar!$A$2:$I$176,8,FALSE)</f>
        <v>ENGRAN P/REGUL WOODWARD 8028499 P/LOCOMO</v>
      </c>
      <c r="I55" s="191">
        <f>VLOOKUP(C55,Completar!$A$2:$I$176,6,FALSE)</f>
        <v>8028499</v>
      </c>
      <c r="J55" s="194" t="str">
        <f>VLOOKUP(C55,Completar!$A$2:$I$176,7,FALSE)</f>
        <v>--</v>
      </c>
      <c r="K55" s="31"/>
      <c r="L55" s="39"/>
      <c r="M55" s="39"/>
      <c r="N55" s="19">
        <f>K55*$D$55+L55*$D$45+M55*$D$45</f>
        <v>0</v>
      </c>
    </row>
    <row r="56" spans="2:14">
      <c r="B56" s="36" t="s">
        <v>27</v>
      </c>
      <c r="C56" s="186"/>
      <c r="D56" s="186"/>
      <c r="E56" s="186"/>
      <c r="F56" s="186"/>
      <c r="G56" s="186"/>
      <c r="H56" s="189"/>
      <c r="I56" s="192"/>
      <c r="J56" s="195"/>
      <c r="K56" s="31"/>
      <c r="L56" s="39"/>
      <c r="M56" s="39"/>
      <c r="N56" s="19">
        <f t="shared" ref="N56:N59" si="8">K56*$D$55+L56*$D$45+M56*$D$45</f>
        <v>0</v>
      </c>
    </row>
    <row r="57" spans="2:14">
      <c r="B57" s="36" t="s">
        <v>28</v>
      </c>
      <c r="C57" s="186"/>
      <c r="D57" s="186"/>
      <c r="E57" s="186"/>
      <c r="F57" s="186"/>
      <c r="G57" s="186"/>
      <c r="H57" s="189"/>
      <c r="I57" s="192"/>
      <c r="J57" s="195"/>
      <c r="K57" s="31"/>
      <c r="L57" s="39"/>
      <c r="M57" s="39"/>
      <c r="N57" s="19">
        <f t="shared" si="8"/>
        <v>0</v>
      </c>
    </row>
    <row r="58" spans="2:14">
      <c r="B58" s="36" t="s">
        <v>29</v>
      </c>
      <c r="C58" s="186"/>
      <c r="D58" s="186"/>
      <c r="E58" s="186"/>
      <c r="F58" s="186"/>
      <c r="G58" s="186"/>
      <c r="H58" s="189"/>
      <c r="I58" s="192"/>
      <c r="J58" s="195"/>
      <c r="K58" s="31"/>
      <c r="L58" s="20"/>
      <c r="M58" s="39"/>
      <c r="N58" s="19">
        <f t="shared" si="8"/>
        <v>0</v>
      </c>
    </row>
    <row r="59" spans="2:14" ht="13.5" thickBot="1">
      <c r="B59" s="53" t="s">
        <v>30</v>
      </c>
      <c r="C59" s="187"/>
      <c r="D59" s="187"/>
      <c r="E59" s="187"/>
      <c r="F59" s="187"/>
      <c r="G59" s="187"/>
      <c r="H59" s="190"/>
      <c r="I59" s="193"/>
      <c r="J59" s="196"/>
      <c r="K59" s="31"/>
      <c r="L59" s="23"/>
      <c r="M59" s="30"/>
      <c r="N59" s="19">
        <f t="shared" si="8"/>
        <v>0</v>
      </c>
    </row>
    <row r="60" spans="2:14" ht="12.75" customHeight="1">
      <c r="B60" s="35" t="s">
        <v>26</v>
      </c>
      <c r="C60" s="185">
        <v>10</v>
      </c>
      <c r="D60" s="185">
        <f>VLOOKUP(C60,Completar!$A$2:$I$176,9,FALSE)</f>
        <v>1</v>
      </c>
      <c r="E60" s="185" t="str">
        <f>VLOOKUP(C60,Completar!$A$2:$I$176,2,FALSE)</f>
        <v>C/U</v>
      </c>
      <c r="F60" s="185">
        <f>VLOOKUP(C60,Completar!$A$2:$I$176,3,FALSE)</f>
        <v>1000001106</v>
      </c>
      <c r="G60" s="185" t="str">
        <f>VLOOKUP(C60,Completar!$A$2:$I$176,5,FALSE)</f>
        <v>NUM00830403670N</v>
      </c>
      <c r="H60" s="188" t="str">
        <f>VLOOKUP(C60,Completar!$A$2:$I$176,8,FALSE)</f>
        <v>TUERCA SEGURO P/REGUL WOODWARD 127711</v>
      </c>
      <c r="I60" s="191">
        <f>VLOOKUP(C60,Completar!$A$2:$I$176,6,FALSE)</f>
        <v>127711</v>
      </c>
      <c r="J60" s="194" t="str">
        <f>VLOOKUP(C60,Completar!$A$2:$I$176,7,FALSE)</f>
        <v>--</v>
      </c>
      <c r="K60" s="31"/>
      <c r="L60" s="39"/>
      <c r="M60" s="39"/>
      <c r="N60" s="19">
        <f>K60*$D$60+L60*$D$45+M60*$D$45</f>
        <v>0</v>
      </c>
    </row>
    <row r="61" spans="2:14">
      <c r="B61" s="36" t="s">
        <v>27</v>
      </c>
      <c r="C61" s="186"/>
      <c r="D61" s="186"/>
      <c r="E61" s="186"/>
      <c r="F61" s="186"/>
      <c r="G61" s="186"/>
      <c r="H61" s="189"/>
      <c r="I61" s="192"/>
      <c r="J61" s="195"/>
      <c r="K61" s="31"/>
      <c r="L61" s="39"/>
      <c r="M61" s="39"/>
      <c r="N61" s="19">
        <f t="shared" ref="N61:N64" si="9">K61*$D$60+L61*$D$45+M61*$D$45</f>
        <v>0</v>
      </c>
    </row>
    <row r="62" spans="2:14">
      <c r="B62" s="36" t="s">
        <v>28</v>
      </c>
      <c r="C62" s="186"/>
      <c r="D62" s="186"/>
      <c r="E62" s="186"/>
      <c r="F62" s="186"/>
      <c r="G62" s="186"/>
      <c r="H62" s="189"/>
      <c r="I62" s="192"/>
      <c r="J62" s="195"/>
      <c r="K62" s="31"/>
      <c r="L62" s="39"/>
      <c r="M62" s="39"/>
      <c r="N62" s="19">
        <f t="shared" si="9"/>
        <v>0</v>
      </c>
    </row>
    <row r="63" spans="2:14">
      <c r="B63" s="36" t="s">
        <v>29</v>
      </c>
      <c r="C63" s="186"/>
      <c r="D63" s="186"/>
      <c r="E63" s="186"/>
      <c r="F63" s="186"/>
      <c r="G63" s="186"/>
      <c r="H63" s="189"/>
      <c r="I63" s="192"/>
      <c r="J63" s="195"/>
      <c r="K63" s="31"/>
      <c r="L63" s="20"/>
      <c r="M63" s="39"/>
      <c r="N63" s="19">
        <f t="shared" si="9"/>
        <v>0</v>
      </c>
    </row>
    <row r="64" spans="2:14" ht="13.5" thickBot="1">
      <c r="B64" s="53" t="s">
        <v>30</v>
      </c>
      <c r="C64" s="187"/>
      <c r="D64" s="187"/>
      <c r="E64" s="187"/>
      <c r="F64" s="187"/>
      <c r="G64" s="187"/>
      <c r="H64" s="190"/>
      <c r="I64" s="193"/>
      <c r="J64" s="196"/>
      <c r="K64" s="31"/>
      <c r="L64" s="23"/>
      <c r="M64" s="30"/>
      <c r="N64" s="19">
        <f t="shared" si="9"/>
        <v>0</v>
      </c>
    </row>
    <row r="65" spans="2:14" ht="12.75" customHeight="1">
      <c r="B65" s="35" t="s">
        <v>26</v>
      </c>
      <c r="C65" s="185">
        <v>11</v>
      </c>
      <c r="D65" s="185">
        <f>VLOOKUP(C65,Completar!$A$2:$I$176,9,FALSE)</f>
        <v>45</v>
      </c>
      <c r="E65" s="185" t="str">
        <f>VLOOKUP(C65,Completar!$A$2:$I$176,2,FALSE)</f>
        <v>C/U</v>
      </c>
      <c r="F65" s="185">
        <f>VLOOKUP(C65,Completar!$A$2:$I$176,3,FALSE)</f>
        <v>1000001567</v>
      </c>
      <c r="G65" s="185" t="str">
        <f>VLOOKUP(C65,Completar!$A$2:$I$176,5,FALSE)</f>
        <v>NUM00830602970N</v>
      </c>
      <c r="H65" s="188" t="str">
        <f>VLOOKUP(C65,Completar!$A$2:$I$176,8,FALSE)</f>
        <v>COJIN D/EJE CTROL INYEC; P/MOTOR 12-567-</v>
      </c>
      <c r="I65" s="191">
        <f>VLOOKUP(C65,Completar!$A$2:$I$176,6,FALSE)</f>
        <v>8443643</v>
      </c>
      <c r="J65" s="194" t="str">
        <f>VLOOKUP(C65,Completar!$A$2:$I$176,7,FALSE)</f>
        <v>--</v>
      </c>
      <c r="K65" s="31"/>
      <c r="L65" s="39"/>
      <c r="M65" s="39"/>
      <c r="N65" s="19">
        <f>K65*$D$65+L65*$D$45+M65*$D$45</f>
        <v>0</v>
      </c>
    </row>
    <row r="66" spans="2:14">
      <c r="B66" s="36" t="s">
        <v>27</v>
      </c>
      <c r="C66" s="186"/>
      <c r="D66" s="186"/>
      <c r="E66" s="186"/>
      <c r="F66" s="186"/>
      <c r="G66" s="186"/>
      <c r="H66" s="189"/>
      <c r="I66" s="192"/>
      <c r="J66" s="195"/>
      <c r="K66" s="31"/>
      <c r="L66" s="39"/>
      <c r="M66" s="39"/>
      <c r="N66" s="19">
        <f t="shared" ref="N66:N69" si="10">K66*$D$65+L66*$D$45+M66*$D$45</f>
        <v>0</v>
      </c>
    </row>
    <row r="67" spans="2:14">
      <c r="B67" s="36" t="s">
        <v>28</v>
      </c>
      <c r="C67" s="186"/>
      <c r="D67" s="186"/>
      <c r="E67" s="186"/>
      <c r="F67" s="186"/>
      <c r="G67" s="186"/>
      <c r="H67" s="189"/>
      <c r="I67" s="192"/>
      <c r="J67" s="195"/>
      <c r="K67" s="31"/>
      <c r="L67" s="39"/>
      <c r="M67" s="39"/>
      <c r="N67" s="19">
        <f t="shared" si="10"/>
        <v>0</v>
      </c>
    </row>
    <row r="68" spans="2:14">
      <c r="B68" s="36" t="s">
        <v>29</v>
      </c>
      <c r="C68" s="186"/>
      <c r="D68" s="186"/>
      <c r="E68" s="186"/>
      <c r="F68" s="186"/>
      <c r="G68" s="186"/>
      <c r="H68" s="189"/>
      <c r="I68" s="192"/>
      <c r="J68" s="195"/>
      <c r="K68" s="31"/>
      <c r="L68" s="20"/>
      <c r="M68" s="39"/>
      <c r="N68" s="19">
        <f t="shared" si="10"/>
        <v>0</v>
      </c>
    </row>
    <row r="69" spans="2:14" ht="13.5" thickBot="1">
      <c r="B69" s="53" t="s">
        <v>30</v>
      </c>
      <c r="C69" s="187"/>
      <c r="D69" s="187"/>
      <c r="E69" s="187"/>
      <c r="F69" s="187"/>
      <c r="G69" s="187"/>
      <c r="H69" s="190"/>
      <c r="I69" s="193"/>
      <c r="J69" s="196"/>
      <c r="K69" s="31"/>
      <c r="L69" s="23"/>
      <c r="M69" s="30"/>
      <c r="N69" s="19">
        <f t="shared" si="10"/>
        <v>0</v>
      </c>
    </row>
    <row r="70" spans="2:14">
      <c r="B70" s="35" t="s">
        <v>26</v>
      </c>
      <c r="C70" s="185">
        <v>12</v>
      </c>
      <c r="D70" s="185">
        <f>VLOOKUP(C70,Completar!$A$2:$I$176,9,FALSE)</f>
        <v>17</v>
      </c>
      <c r="E70" s="185" t="str">
        <f>VLOOKUP(C70,Completar!$A$2:$I$176,2,FALSE)</f>
        <v>C/U</v>
      </c>
      <c r="F70" s="185">
        <f>VLOOKUP(C70,Completar!$A$2:$I$176,3,FALSE)</f>
        <v>1000002152</v>
      </c>
      <c r="G70" s="185" t="str">
        <f>VLOOKUP(C70,Completar!$A$2:$I$176,5,FALSE)</f>
        <v>NUM00830819710N</v>
      </c>
      <c r="H70" s="188" t="str">
        <f>VLOOKUP(C70,Completar!$A$2:$I$176,8,FALSE)</f>
        <v>CONJ ACOPL FLEXIBLE P/TUBOS 8471160 P/LO</v>
      </c>
      <c r="I70" s="191">
        <f>VLOOKUP(C70,Completar!$A$2:$I$176,6,FALSE)</f>
        <v>8471160</v>
      </c>
      <c r="J70" s="194" t="str">
        <f>VLOOKUP(C70,Completar!$A$2:$I$176,7,FALSE)</f>
        <v>--</v>
      </c>
      <c r="K70" s="31"/>
      <c r="L70" s="39"/>
      <c r="M70" s="39"/>
      <c r="N70" s="19">
        <f>K70*$D$70+L70*$D$45+M70*$D$45</f>
        <v>0</v>
      </c>
    </row>
    <row r="71" spans="2:14">
      <c r="B71" s="36" t="s">
        <v>27</v>
      </c>
      <c r="C71" s="186"/>
      <c r="D71" s="186"/>
      <c r="E71" s="186"/>
      <c r="F71" s="186"/>
      <c r="G71" s="186"/>
      <c r="H71" s="189"/>
      <c r="I71" s="192"/>
      <c r="J71" s="195"/>
      <c r="K71" s="31"/>
      <c r="L71" s="39"/>
      <c r="M71" s="39"/>
      <c r="N71" s="19">
        <f t="shared" ref="N71:N74" si="11">K71*$D$70+L71*$D$45+M71*$D$45</f>
        <v>0</v>
      </c>
    </row>
    <row r="72" spans="2:14">
      <c r="B72" s="36" t="s">
        <v>28</v>
      </c>
      <c r="C72" s="186"/>
      <c r="D72" s="186"/>
      <c r="E72" s="186"/>
      <c r="F72" s="186"/>
      <c r="G72" s="186"/>
      <c r="H72" s="189"/>
      <c r="I72" s="192"/>
      <c r="J72" s="195"/>
      <c r="K72" s="31"/>
      <c r="L72" s="39"/>
      <c r="M72" s="39"/>
      <c r="N72" s="19">
        <f t="shared" si="11"/>
        <v>0</v>
      </c>
    </row>
    <row r="73" spans="2:14">
      <c r="B73" s="36" t="s">
        <v>29</v>
      </c>
      <c r="C73" s="186"/>
      <c r="D73" s="186"/>
      <c r="E73" s="186"/>
      <c r="F73" s="186"/>
      <c r="G73" s="186"/>
      <c r="H73" s="189"/>
      <c r="I73" s="192"/>
      <c r="J73" s="195"/>
      <c r="K73" s="31"/>
      <c r="L73" s="20"/>
      <c r="M73" s="39"/>
      <c r="N73" s="19">
        <f t="shared" si="11"/>
        <v>0</v>
      </c>
    </row>
    <row r="74" spans="2:14" ht="13.5" thickBot="1">
      <c r="B74" s="53" t="s">
        <v>30</v>
      </c>
      <c r="C74" s="187"/>
      <c r="D74" s="187"/>
      <c r="E74" s="187"/>
      <c r="F74" s="187"/>
      <c r="G74" s="187"/>
      <c r="H74" s="190"/>
      <c r="I74" s="193"/>
      <c r="J74" s="196"/>
      <c r="K74" s="31"/>
      <c r="L74" s="23"/>
      <c r="M74" s="30"/>
      <c r="N74" s="19">
        <f t="shared" si="11"/>
        <v>0</v>
      </c>
    </row>
    <row r="75" spans="2:14">
      <c r="B75" s="35" t="s">
        <v>26</v>
      </c>
      <c r="C75" s="185">
        <v>13</v>
      </c>
      <c r="D75" s="185">
        <f>VLOOKUP(C75,Completar!$A$2:$I$176,9,FALSE)</f>
        <v>21</v>
      </c>
      <c r="E75" s="185" t="str">
        <f>VLOOKUP(C75,Completar!$A$2:$I$176,2,FALSE)</f>
        <v>C/U</v>
      </c>
      <c r="F75" s="185">
        <f>VLOOKUP(C75,Completar!$A$2:$I$176,3,FALSE)</f>
        <v>1000002355</v>
      </c>
      <c r="G75" s="185" t="str">
        <f>VLOOKUP(C75,Completar!$A$2:$I$176,5,FALSE)</f>
        <v>NUM00850105890N</v>
      </c>
      <c r="H75" s="188" t="str">
        <f>VLOOKUP(C75,Completar!$A$2:$I$176,8,FALSE)</f>
        <v>PIST BAJA PRES Y VACIO (0,01"); DATOS VE</v>
      </c>
      <c r="I75" s="191">
        <f>VLOOKUP(C75,Completar!$A$2:$I$176,6,FALSE)</f>
        <v>8345331</v>
      </c>
      <c r="J75" s="194" t="str">
        <f>VLOOKUP(C75,Completar!$A$2:$I$176,7,FALSE)</f>
        <v>--</v>
      </c>
      <c r="K75" s="31"/>
      <c r="L75" s="39"/>
      <c r="M75" s="39"/>
      <c r="N75" s="19">
        <f>K75*$D$75+L75*$D$45+M75*$D$45</f>
        <v>0</v>
      </c>
    </row>
    <row r="76" spans="2:14">
      <c r="B76" s="36" t="s">
        <v>27</v>
      </c>
      <c r="C76" s="186"/>
      <c r="D76" s="186"/>
      <c r="E76" s="186"/>
      <c r="F76" s="186"/>
      <c r="G76" s="186"/>
      <c r="H76" s="189"/>
      <c r="I76" s="192"/>
      <c r="J76" s="195"/>
      <c r="K76" s="31"/>
      <c r="L76" s="39"/>
      <c r="M76" s="39"/>
      <c r="N76" s="19">
        <f t="shared" ref="N76:N79" si="12">K76*$D$75+L76*$D$45+M76*$D$45</f>
        <v>0</v>
      </c>
    </row>
    <row r="77" spans="2:14">
      <c r="B77" s="36" t="s">
        <v>28</v>
      </c>
      <c r="C77" s="186"/>
      <c r="D77" s="186"/>
      <c r="E77" s="186"/>
      <c r="F77" s="186"/>
      <c r="G77" s="186"/>
      <c r="H77" s="189"/>
      <c r="I77" s="192"/>
      <c r="J77" s="195"/>
      <c r="K77" s="31"/>
      <c r="L77" s="39"/>
      <c r="M77" s="39"/>
      <c r="N77" s="19">
        <f t="shared" si="12"/>
        <v>0</v>
      </c>
    </row>
    <row r="78" spans="2:14">
      <c r="B78" s="36" t="s">
        <v>29</v>
      </c>
      <c r="C78" s="186"/>
      <c r="D78" s="186"/>
      <c r="E78" s="186"/>
      <c r="F78" s="186"/>
      <c r="G78" s="186"/>
      <c r="H78" s="189"/>
      <c r="I78" s="192"/>
      <c r="J78" s="195"/>
      <c r="K78" s="31"/>
      <c r="L78" s="20"/>
      <c r="M78" s="39"/>
      <c r="N78" s="19">
        <f t="shared" si="12"/>
        <v>0</v>
      </c>
    </row>
    <row r="79" spans="2:14" ht="13.5" thickBot="1">
      <c r="B79" s="53" t="s">
        <v>30</v>
      </c>
      <c r="C79" s="187"/>
      <c r="D79" s="187"/>
      <c r="E79" s="187"/>
      <c r="F79" s="187"/>
      <c r="G79" s="187"/>
      <c r="H79" s="190"/>
      <c r="I79" s="193"/>
      <c r="J79" s="196"/>
      <c r="K79" s="31"/>
      <c r="L79" s="23"/>
      <c r="M79" s="30"/>
      <c r="N79" s="19">
        <f t="shared" si="12"/>
        <v>0</v>
      </c>
    </row>
    <row r="80" spans="2:14">
      <c r="B80" s="35" t="s">
        <v>26</v>
      </c>
      <c r="C80" s="185">
        <v>14</v>
      </c>
      <c r="D80" s="185">
        <f>VLOOKUP(C80,Completar!$A$2:$I$176,9,FALSE)</f>
        <v>39</v>
      </c>
      <c r="E80" s="185" t="str">
        <f>VLOOKUP(C80,Completar!$A$2:$I$176,2,FALSE)</f>
        <v>C/U</v>
      </c>
      <c r="F80" s="185">
        <f>VLOOKUP(C80,Completar!$A$2:$I$176,3,FALSE)</f>
        <v>1000002589</v>
      </c>
      <c r="G80" s="185" t="str">
        <f>VLOOKUP(C80,Completar!$A$2:$I$176,5,FALSE)</f>
        <v>NUM00850317730N</v>
      </c>
      <c r="H80" s="188" t="str">
        <f>VLOOKUP(C80,Completar!$A$2:$I$176,8,FALSE)</f>
        <v>RESOR P/AFLOJE CIL FRENO UAH 9X8"</v>
      </c>
      <c r="I80" s="191">
        <f>VLOOKUP(C80,Completar!$A$2:$I$176,6,FALSE)</f>
        <v>9558117</v>
      </c>
      <c r="J80" s="194" t="str">
        <f>VLOOKUP(C80,Completar!$A$2:$I$176,7,FALSE)</f>
        <v>008503DTMR0132-EC</v>
      </c>
      <c r="K80" s="31"/>
      <c r="L80" s="39"/>
      <c r="M80" s="39"/>
      <c r="N80" s="19">
        <f>K80*$D$80+L80*$D$45+M80*$D$45</f>
        <v>0</v>
      </c>
    </row>
    <row r="81" spans="2:14">
      <c r="B81" s="36" t="s">
        <v>27</v>
      </c>
      <c r="C81" s="186"/>
      <c r="D81" s="186"/>
      <c r="E81" s="186"/>
      <c r="F81" s="186"/>
      <c r="G81" s="186"/>
      <c r="H81" s="189"/>
      <c r="I81" s="192"/>
      <c r="J81" s="195"/>
      <c r="K81" s="31"/>
      <c r="L81" s="39"/>
      <c r="M81" s="39"/>
      <c r="N81" s="19">
        <f t="shared" ref="N81:N84" si="13">K81*$D$80+L81*$D$45+M81*$D$45</f>
        <v>0</v>
      </c>
    </row>
    <row r="82" spans="2:14">
      <c r="B82" s="36" t="s">
        <v>28</v>
      </c>
      <c r="C82" s="186"/>
      <c r="D82" s="186"/>
      <c r="E82" s="186"/>
      <c r="F82" s="186"/>
      <c r="G82" s="186"/>
      <c r="H82" s="189"/>
      <c r="I82" s="192"/>
      <c r="J82" s="195"/>
      <c r="K82" s="31"/>
      <c r="L82" s="39"/>
      <c r="M82" s="39"/>
      <c r="N82" s="19">
        <f t="shared" si="13"/>
        <v>0</v>
      </c>
    </row>
    <row r="83" spans="2:14">
      <c r="B83" s="36" t="s">
        <v>29</v>
      </c>
      <c r="C83" s="186"/>
      <c r="D83" s="186"/>
      <c r="E83" s="186"/>
      <c r="F83" s="186"/>
      <c r="G83" s="186"/>
      <c r="H83" s="189"/>
      <c r="I83" s="192"/>
      <c r="J83" s="195"/>
      <c r="K83" s="31"/>
      <c r="L83" s="20"/>
      <c r="M83" s="39"/>
      <c r="N83" s="19">
        <f t="shared" si="13"/>
        <v>0</v>
      </c>
    </row>
    <row r="84" spans="2:14" ht="13.5" thickBot="1">
      <c r="B84" s="53" t="s">
        <v>30</v>
      </c>
      <c r="C84" s="187"/>
      <c r="D84" s="187"/>
      <c r="E84" s="187"/>
      <c r="F84" s="187"/>
      <c r="G84" s="187"/>
      <c r="H84" s="190"/>
      <c r="I84" s="193"/>
      <c r="J84" s="196"/>
      <c r="K84" s="31"/>
      <c r="L84" s="23"/>
      <c r="M84" s="30"/>
      <c r="N84" s="19">
        <f t="shared" si="13"/>
        <v>0</v>
      </c>
    </row>
    <row r="85" spans="2:14">
      <c r="B85" s="35" t="s">
        <v>26</v>
      </c>
      <c r="C85" s="185">
        <v>15</v>
      </c>
      <c r="D85" s="185">
        <f>VLOOKUP(C85,Completar!$A$2:$I$176,9,FALSE)</f>
        <v>1</v>
      </c>
      <c r="E85" s="185" t="str">
        <f>VLOOKUP(C85,Completar!$A$2:$I$176,2,FALSE)</f>
        <v>C/U</v>
      </c>
      <c r="F85" s="185">
        <f>VLOOKUP(C85,Completar!$A$2:$I$176,3,FALSE)</f>
        <v>1000003885</v>
      </c>
      <c r="G85" s="185" t="str">
        <f>VLOOKUP(C85,Completar!$A$2:$I$176,5,FALSE)</f>
        <v>NUM00870813560N</v>
      </c>
      <c r="H85" s="188" t="str">
        <f>VLOOKUP(C85,Completar!$A$2:$I$176,8,FALSE)</f>
        <v>COJIN JGO 9534910 GM,PLANO</v>
      </c>
      <c r="I85" s="191">
        <f>VLOOKUP(C85,Completar!$A$2:$I$176,6,FALSE)</f>
        <v>9534910</v>
      </c>
      <c r="J85" s="194" t="str">
        <f>VLOOKUP(C85,Completar!$A$2:$I$176,7,FALSE)</f>
        <v>BSMR 407/2-E1</v>
      </c>
      <c r="K85" s="31"/>
      <c r="L85" s="39"/>
      <c r="M85" s="39"/>
      <c r="N85" s="19">
        <f>K85*$D$85+L85*$D$45+M85*$D$45</f>
        <v>0</v>
      </c>
    </row>
    <row r="86" spans="2:14">
      <c r="B86" s="36" t="s">
        <v>27</v>
      </c>
      <c r="C86" s="186"/>
      <c r="D86" s="186"/>
      <c r="E86" s="186"/>
      <c r="F86" s="186"/>
      <c r="G86" s="186"/>
      <c r="H86" s="189"/>
      <c r="I86" s="192"/>
      <c r="J86" s="195"/>
      <c r="K86" s="31"/>
      <c r="L86" s="39"/>
      <c r="M86" s="39"/>
      <c r="N86" s="19">
        <f t="shared" ref="N86:N89" si="14">K86*$D$85+L86*$D$45+M86*$D$45</f>
        <v>0</v>
      </c>
    </row>
    <row r="87" spans="2:14">
      <c r="B87" s="36" t="s">
        <v>28</v>
      </c>
      <c r="C87" s="186"/>
      <c r="D87" s="186"/>
      <c r="E87" s="186"/>
      <c r="F87" s="186"/>
      <c r="G87" s="186"/>
      <c r="H87" s="189"/>
      <c r="I87" s="192"/>
      <c r="J87" s="195"/>
      <c r="K87" s="31"/>
      <c r="L87" s="39"/>
      <c r="M87" s="39"/>
      <c r="N87" s="19">
        <f t="shared" si="14"/>
        <v>0</v>
      </c>
    </row>
    <row r="88" spans="2:14">
      <c r="B88" s="36" t="s">
        <v>29</v>
      </c>
      <c r="C88" s="186"/>
      <c r="D88" s="186"/>
      <c r="E88" s="186"/>
      <c r="F88" s="186"/>
      <c r="G88" s="186"/>
      <c r="H88" s="189"/>
      <c r="I88" s="192"/>
      <c r="J88" s="195"/>
      <c r="K88" s="31"/>
      <c r="L88" s="20"/>
      <c r="M88" s="39"/>
      <c r="N88" s="19">
        <f t="shared" si="14"/>
        <v>0</v>
      </c>
    </row>
    <row r="89" spans="2:14" ht="13.5" thickBot="1">
      <c r="B89" s="53" t="s">
        <v>30</v>
      </c>
      <c r="C89" s="187"/>
      <c r="D89" s="187"/>
      <c r="E89" s="187"/>
      <c r="F89" s="187"/>
      <c r="G89" s="187"/>
      <c r="H89" s="190"/>
      <c r="I89" s="193"/>
      <c r="J89" s="196"/>
      <c r="K89" s="31"/>
      <c r="L89" s="23"/>
      <c r="M89" s="30"/>
      <c r="N89" s="19">
        <f t="shared" si="14"/>
        <v>0</v>
      </c>
    </row>
    <row r="90" spans="2:14">
      <c r="B90" s="35" t="s">
        <v>26</v>
      </c>
      <c r="C90" s="185">
        <v>16</v>
      </c>
      <c r="D90" s="185">
        <f>VLOOKUP(C90,Completar!$A$2:$I$176,9,FALSE)</f>
        <v>1</v>
      </c>
      <c r="E90" s="185" t="str">
        <f>VLOOKUP(C90,Completar!$A$2:$I$176,2,FALSE)</f>
        <v>C/U</v>
      </c>
      <c r="F90" s="185">
        <f>VLOOKUP(C90,Completar!$A$2:$I$176,3,FALSE)</f>
        <v>1000003886</v>
      </c>
      <c r="G90" s="185" t="str">
        <f>VLOOKUP(C90,Completar!$A$2:$I$176,5,FALSE)</f>
        <v>NUM00870813580N</v>
      </c>
      <c r="H90" s="188" t="str">
        <f>VLOOKUP(C90,Completar!$A$2:$I$176,8,FALSE)</f>
        <v>JGO COJINETE P/SUSP MOT TRAC 9534911</v>
      </c>
      <c r="I90" s="191">
        <f>VLOOKUP(C90,Completar!$A$2:$I$176,6,FALSE)</f>
        <v>9534911</v>
      </c>
      <c r="J90" s="194" t="str">
        <f>VLOOKUP(C90,Completar!$A$2:$I$176,7,FALSE)</f>
        <v>BSMR 407/3-E1</v>
      </c>
      <c r="K90" s="31"/>
      <c r="L90" s="39"/>
      <c r="M90" s="39"/>
      <c r="N90" s="19">
        <f>K90*$D$90+L90*$D$45+M90*$D$45</f>
        <v>0</v>
      </c>
    </row>
    <row r="91" spans="2:14">
      <c r="B91" s="36" t="s">
        <v>27</v>
      </c>
      <c r="C91" s="186"/>
      <c r="D91" s="186"/>
      <c r="E91" s="186"/>
      <c r="F91" s="186"/>
      <c r="G91" s="186"/>
      <c r="H91" s="189"/>
      <c r="I91" s="192"/>
      <c r="J91" s="195"/>
      <c r="K91" s="31"/>
      <c r="L91" s="39"/>
      <c r="M91" s="39"/>
      <c r="N91" s="19">
        <f t="shared" ref="N91:N94" si="15">K91*$D$90+L91*$D$45+M91*$D$45</f>
        <v>0</v>
      </c>
    </row>
    <row r="92" spans="2:14">
      <c r="B92" s="36" t="s">
        <v>28</v>
      </c>
      <c r="C92" s="186"/>
      <c r="D92" s="186"/>
      <c r="E92" s="186"/>
      <c r="F92" s="186"/>
      <c r="G92" s="186"/>
      <c r="H92" s="189"/>
      <c r="I92" s="192"/>
      <c r="J92" s="195"/>
      <c r="K92" s="31"/>
      <c r="L92" s="39"/>
      <c r="M92" s="39"/>
      <c r="N92" s="19">
        <f t="shared" si="15"/>
        <v>0</v>
      </c>
    </row>
    <row r="93" spans="2:14">
      <c r="B93" s="36" t="s">
        <v>29</v>
      </c>
      <c r="C93" s="186"/>
      <c r="D93" s="186"/>
      <c r="E93" s="186"/>
      <c r="F93" s="186"/>
      <c r="G93" s="186"/>
      <c r="H93" s="189"/>
      <c r="I93" s="192"/>
      <c r="J93" s="195"/>
      <c r="K93" s="31"/>
      <c r="L93" s="20"/>
      <c r="M93" s="39"/>
      <c r="N93" s="19">
        <f t="shared" si="15"/>
        <v>0</v>
      </c>
    </row>
    <row r="94" spans="2:14" ht="13.5" thickBot="1">
      <c r="B94" s="53" t="s">
        <v>30</v>
      </c>
      <c r="C94" s="187"/>
      <c r="D94" s="187"/>
      <c r="E94" s="187"/>
      <c r="F94" s="187"/>
      <c r="G94" s="187"/>
      <c r="H94" s="190"/>
      <c r="I94" s="193"/>
      <c r="J94" s="196"/>
      <c r="K94" s="31"/>
      <c r="L94" s="23"/>
      <c r="M94" s="30"/>
      <c r="N94" s="19">
        <f t="shared" si="15"/>
        <v>0</v>
      </c>
    </row>
    <row r="95" spans="2:14" ht="12.75" customHeight="1">
      <c r="B95" s="35" t="s">
        <v>26</v>
      </c>
      <c r="C95" s="185">
        <v>17</v>
      </c>
      <c r="D95" s="185">
        <f>VLOOKUP(C95,Completar!$A$2:$I$176,9,FALSE)</f>
        <v>1</v>
      </c>
      <c r="E95" s="185" t="str">
        <f>VLOOKUP(C95,Completar!$A$2:$I$176,2,FALSE)</f>
        <v>C/U</v>
      </c>
      <c r="F95" s="185">
        <f>VLOOKUP(C95,Completar!$A$2:$I$176,3,FALSE)</f>
        <v>1000003887</v>
      </c>
      <c r="G95" s="185" t="str">
        <f>VLOOKUP(C95,Completar!$A$2:$I$176,5,FALSE)</f>
        <v>NUM00870813600N</v>
      </c>
      <c r="H95" s="188" t="str">
        <f>VLOOKUP(C95,Completar!$A$2:$I$176,8,FALSE)</f>
        <v>JGO COJINETE P/SUSP MOT TRAC PLANO:</v>
      </c>
      <c r="I95" s="191" t="str">
        <f>VLOOKUP(C95,Completar!$A$2:$I$176,6,FALSE)</f>
        <v>--</v>
      </c>
      <c r="J95" s="194" t="str">
        <f>VLOOKUP(C95,Completar!$A$2:$I$176,7,FALSE)</f>
        <v>BSMR 407/4-E1</v>
      </c>
      <c r="K95" s="31"/>
      <c r="L95" s="39"/>
      <c r="M95" s="39"/>
      <c r="N95" s="19">
        <f>K95*$D$95+L95*$D$45+M95*$D$45</f>
        <v>0</v>
      </c>
    </row>
    <row r="96" spans="2:14">
      <c r="B96" s="36" t="s">
        <v>27</v>
      </c>
      <c r="C96" s="186"/>
      <c r="D96" s="186"/>
      <c r="E96" s="186"/>
      <c r="F96" s="186"/>
      <c r="G96" s="186"/>
      <c r="H96" s="189"/>
      <c r="I96" s="192"/>
      <c r="J96" s="195"/>
      <c r="K96" s="31"/>
      <c r="L96" s="39"/>
      <c r="M96" s="39"/>
      <c r="N96" s="19">
        <f t="shared" ref="N96:N99" si="16">K96*$D$95+L96*$D$45+M96*$D$45</f>
        <v>0</v>
      </c>
    </row>
    <row r="97" spans="2:14">
      <c r="B97" s="36" t="s">
        <v>28</v>
      </c>
      <c r="C97" s="186"/>
      <c r="D97" s="186"/>
      <c r="E97" s="186"/>
      <c r="F97" s="186"/>
      <c r="G97" s="186"/>
      <c r="H97" s="189"/>
      <c r="I97" s="192"/>
      <c r="J97" s="195"/>
      <c r="K97" s="31"/>
      <c r="L97" s="39"/>
      <c r="M97" s="39"/>
      <c r="N97" s="19">
        <f t="shared" si="16"/>
        <v>0</v>
      </c>
    </row>
    <row r="98" spans="2:14">
      <c r="B98" s="36" t="s">
        <v>29</v>
      </c>
      <c r="C98" s="186"/>
      <c r="D98" s="186"/>
      <c r="E98" s="186"/>
      <c r="F98" s="186"/>
      <c r="G98" s="186"/>
      <c r="H98" s="189"/>
      <c r="I98" s="192"/>
      <c r="J98" s="195"/>
      <c r="K98" s="31"/>
      <c r="L98" s="20"/>
      <c r="M98" s="39"/>
      <c r="N98" s="19">
        <f t="shared" si="16"/>
        <v>0</v>
      </c>
    </row>
    <row r="99" spans="2:14" ht="13.5" thickBot="1">
      <c r="B99" s="53" t="s">
        <v>30</v>
      </c>
      <c r="C99" s="187"/>
      <c r="D99" s="187"/>
      <c r="E99" s="187"/>
      <c r="F99" s="187"/>
      <c r="G99" s="187"/>
      <c r="H99" s="190"/>
      <c r="I99" s="193"/>
      <c r="J99" s="196"/>
      <c r="K99" s="31"/>
      <c r="L99" s="23"/>
      <c r="M99" s="30"/>
      <c r="N99" s="19">
        <f>K99*$D$95+L99*$D$45+M99*$D$45</f>
        <v>0</v>
      </c>
    </row>
    <row r="100" spans="2:14" ht="12.75" customHeight="1">
      <c r="B100" s="35" t="s">
        <v>26</v>
      </c>
      <c r="C100" s="185">
        <v>18</v>
      </c>
      <c r="D100" s="185">
        <f>VLOOKUP(C100,Completar!$A$2:$I$176,9,FALSE)</f>
        <v>1</v>
      </c>
      <c r="E100" s="185" t="str">
        <f>VLOOKUP(C100,Completar!$A$2:$I$176,2,FALSE)</f>
        <v>C/U</v>
      </c>
      <c r="F100" s="185">
        <f>VLOOKUP(C100,Completar!$A$2:$I$176,3,FALSE)</f>
        <v>1000021261</v>
      </c>
      <c r="G100" s="185" t="str">
        <f>VLOOKUP(C100,Completar!$A$2:$I$176,5,FALSE)</f>
        <v>NUM90062470000N</v>
      </c>
      <c r="H100" s="188" t="str">
        <f>VLOOKUP(C100,Completar!$A$2:$I$176,8,FALSE)</f>
        <v>COPA DE PISTON P/CIL D/FRENO 8062832 P/L</v>
      </c>
      <c r="I100" s="191">
        <f>VLOOKUP(C100,Completar!$A$2:$I$176,6,FALSE)</f>
        <v>8062832</v>
      </c>
      <c r="J100" s="194" t="str">
        <f>VLOOKUP(C100,Completar!$A$2:$I$176,7,FALSE)</f>
        <v>008503DTMR0362-EA</v>
      </c>
      <c r="K100" s="31"/>
      <c r="L100" s="39"/>
      <c r="M100" s="39"/>
      <c r="N100" s="19">
        <f>K100*$D$100*$D$95+L100*$D$45+M100*$D$45</f>
        <v>0</v>
      </c>
    </row>
    <row r="101" spans="2:14">
      <c r="B101" s="36" t="s">
        <v>27</v>
      </c>
      <c r="C101" s="186"/>
      <c r="D101" s="186"/>
      <c r="E101" s="186"/>
      <c r="F101" s="186"/>
      <c r="G101" s="186"/>
      <c r="H101" s="189"/>
      <c r="I101" s="192"/>
      <c r="J101" s="195"/>
      <c r="K101" s="31"/>
      <c r="L101" s="39"/>
      <c r="M101" s="39"/>
      <c r="N101" s="19">
        <f t="shared" ref="N101:N104" si="17">K101*$D$100*$D$95+L101*$D$45+M101*$D$45</f>
        <v>0</v>
      </c>
    </row>
    <row r="102" spans="2:14">
      <c r="B102" s="36" t="s">
        <v>28</v>
      </c>
      <c r="C102" s="186"/>
      <c r="D102" s="186"/>
      <c r="E102" s="186"/>
      <c r="F102" s="186"/>
      <c r="G102" s="186"/>
      <c r="H102" s="189"/>
      <c r="I102" s="192"/>
      <c r="J102" s="195"/>
      <c r="K102" s="31"/>
      <c r="L102" s="39"/>
      <c r="M102" s="39"/>
      <c r="N102" s="19">
        <f t="shared" si="17"/>
        <v>0</v>
      </c>
    </row>
    <row r="103" spans="2:14">
      <c r="B103" s="36" t="s">
        <v>29</v>
      </c>
      <c r="C103" s="186"/>
      <c r="D103" s="186"/>
      <c r="E103" s="186"/>
      <c r="F103" s="186"/>
      <c r="G103" s="186"/>
      <c r="H103" s="189"/>
      <c r="I103" s="192"/>
      <c r="J103" s="195"/>
      <c r="K103" s="31"/>
      <c r="L103" s="20"/>
      <c r="M103" s="39"/>
      <c r="N103" s="19">
        <f t="shared" si="17"/>
        <v>0</v>
      </c>
    </row>
    <row r="104" spans="2:14" ht="13.5" thickBot="1">
      <c r="B104" s="53" t="s">
        <v>30</v>
      </c>
      <c r="C104" s="187"/>
      <c r="D104" s="187"/>
      <c r="E104" s="187"/>
      <c r="F104" s="187"/>
      <c r="G104" s="187"/>
      <c r="H104" s="190"/>
      <c r="I104" s="193"/>
      <c r="J104" s="196"/>
      <c r="K104" s="31"/>
      <c r="L104" s="23"/>
      <c r="M104" s="30"/>
      <c r="N104" s="19">
        <f t="shared" si="17"/>
        <v>0</v>
      </c>
    </row>
    <row r="105" spans="2:14" ht="12.75" customHeight="1">
      <c r="B105" s="35" t="s">
        <v>26</v>
      </c>
      <c r="C105" s="185">
        <v>19</v>
      </c>
      <c r="D105" s="185">
        <f>VLOOKUP(C105,Completar!$A$2:$I$176,9,FALSE)</f>
        <v>219</v>
      </c>
      <c r="E105" s="185" t="str">
        <f>VLOOKUP(C105,Completar!$A$2:$I$176,2,FALSE)</f>
        <v>C/U</v>
      </c>
      <c r="F105" s="185">
        <f>VLOOKUP(C105,Completar!$A$2:$I$176,3,FALSE)</f>
        <v>1000022236</v>
      </c>
      <c r="G105" s="185" t="str">
        <f>VLOOKUP(C105,Completar!$A$2:$I$176,5,FALSE)</f>
        <v>NUM90505630000N</v>
      </c>
      <c r="H105" s="188" t="str">
        <f>VLOOKUP(C105,Completar!$A$2:$I$176,8,FALSE)</f>
        <v>CLAVIJA P/ZAP FRENO BOGIE 8101930</v>
      </c>
      <c r="I105" s="191">
        <f>VLOOKUP(C105,Completar!$A$2:$I$176,6,FALSE)</f>
        <v>8101930</v>
      </c>
      <c r="J105" s="194" t="str">
        <f>VLOOKUP(C105,Completar!$A$2:$I$176,7,FALSE)</f>
        <v>NEFA 574-E4</v>
      </c>
      <c r="K105" s="31"/>
      <c r="L105" s="39"/>
      <c r="M105" s="39"/>
      <c r="N105" s="19">
        <f>K105*$D$105*$D$95+L105*$D$45+M105*$D$45</f>
        <v>0</v>
      </c>
    </row>
    <row r="106" spans="2:14">
      <c r="B106" s="36" t="s">
        <v>27</v>
      </c>
      <c r="C106" s="186"/>
      <c r="D106" s="186"/>
      <c r="E106" s="186"/>
      <c r="F106" s="186"/>
      <c r="G106" s="186"/>
      <c r="H106" s="189"/>
      <c r="I106" s="192"/>
      <c r="J106" s="195"/>
      <c r="K106" s="31"/>
      <c r="L106" s="39"/>
      <c r="M106" s="39"/>
      <c r="N106" s="19">
        <f t="shared" ref="N106:N109" si="18">K106*$D$105*$D$95+L106*$D$45+M106*$D$45</f>
        <v>0</v>
      </c>
    </row>
    <row r="107" spans="2:14">
      <c r="B107" s="36" t="s">
        <v>28</v>
      </c>
      <c r="C107" s="186"/>
      <c r="D107" s="186"/>
      <c r="E107" s="186"/>
      <c r="F107" s="186"/>
      <c r="G107" s="186"/>
      <c r="H107" s="189"/>
      <c r="I107" s="192"/>
      <c r="J107" s="195"/>
      <c r="K107" s="31"/>
      <c r="L107" s="39"/>
      <c r="M107" s="39"/>
      <c r="N107" s="19">
        <f t="shared" si="18"/>
        <v>0</v>
      </c>
    </row>
    <row r="108" spans="2:14">
      <c r="B108" s="36" t="s">
        <v>29</v>
      </c>
      <c r="C108" s="186"/>
      <c r="D108" s="186"/>
      <c r="E108" s="186"/>
      <c r="F108" s="186"/>
      <c r="G108" s="186"/>
      <c r="H108" s="189"/>
      <c r="I108" s="192"/>
      <c r="J108" s="195"/>
      <c r="K108" s="31"/>
      <c r="L108" s="20"/>
      <c r="M108" s="39"/>
      <c r="N108" s="19">
        <f t="shared" si="18"/>
        <v>0</v>
      </c>
    </row>
    <row r="109" spans="2:14" ht="13.5" thickBot="1">
      <c r="B109" s="53" t="s">
        <v>30</v>
      </c>
      <c r="C109" s="187"/>
      <c r="D109" s="187"/>
      <c r="E109" s="187"/>
      <c r="F109" s="187"/>
      <c r="G109" s="187"/>
      <c r="H109" s="190"/>
      <c r="I109" s="193"/>
      <c r="J109" s="196"/>
      <c r="K109" s="31"/>
      <c r="L109" s="23"/>
      <c r="M109" s="30"/>
      <c r="N109" s="19">
        <f t="shared" si="18"/>
        <v>0</v>
      </c>
    </row>
    <row r="110" spans="2:14" ht="12.75" customHeight="1">
      <c r="B110" s="35" t="s">
        <v>26</v>
      </c>
      <c r="C110" s="185">
        <v>20</v>
      </c>
      <c r="D110" s="185">
        <f>VLOOKUP(C110,Completar!$A$2:$I$176,9,FALSE)</f>
        <v>153</v>
      </c>
      <c r="E110" s="185" t="str">
        <f>VLOOKUP(C110,Completar!$A$2:$I$176,2,FALSE)</f>
        <v>C/U</v>
      </c>
      <c r="F110" s="185">
        <f>VLOOKUP(C110,Completar!$A$2:$I$176,3,FALSE)</f>
        <v>1000022389</v>
      </c>
      <c r="G110" s="185" t="str">
        <f>VLOOKUP(C110,Completar!$A$2:$I$176,5,FALSE)</f>
        <v>NUM90640020000N</v>
      </c>
      <c r="H110" s="188" t="str">
        <f>VLOOKUP(C110,Completar!$A$2:$I$176,8,FALSE)</f>
        <v>BUJE D. 31,75X41,27MM; 19,05MM 8197960 P</v>
      </c>
      <c r="I110" s="191">
        <f>VLOOKUP(C110,Completar!$A$2:$I$176,6,FALSE)</f>
        <v>8197960</v>
      </c>
      <c r="J110" s="194" t="str">
        <f>VLOOKUP(C110,Completar!$A$2:$I$176,7,FALSE)</f>
        <v>DE 10-01-24-E5</v>
      </c>
      <c r="K110" s="31"/>
      <c r="L110" s="39"/>
      <c r="M110" s="39"/>
      <c r="N110" s="19">
        <f>K110*$D$110*$D$95+L110*$D$45+M110*$D$45</f>
        <v>0</v>
      </c>
    </row>
    <row r="111" spans="2:14">
      <c r="B111" s="36" t="s">
        <v>27</v>
      </c>
      <c r="C111" s="186"/>
      <c r="D111" s="186"/>
      <c r="E111" s="186"/>
      <c r="F111" s="186"/>
      <c r="G111" s="186"/>
      <c r="H111" s="189"/>
      <c r="I111" s="192"/>
      <c r="J111" s="195"/>
      <c r="K111" s="31"/>
      <c r="L111" s="39"/>
      <c r="M111" s="39"/>
      <c r="N111" s="19">
        <f t="shared" ref="N111:N114" si="19">K111*$D$110*$D$95+L111*$D$45+M111*$D$45</f>
        <v>0</v>
      </c>
    </row>
    <row r="112" spans="2:14">
      <c r="B112" s="36" t="s">
        <v>28</v>
      </c>
      <c r="C112" s="186"/>
      <c r="D112" s="186"/>
      <c r="E112" s="186"/>
      <c r="F112" s="186"/>
      <c r="G112" s="186"/>
      <c r="H112" s="189"/>
      <c r="I112" s="192"/>
      <c r="J112" s="195"/>
      <c r="K112" s="31"/>
      <c r="L112" s="39"/>
      <c r="M112" s="39"/>
      <c r="N112" s="19">
        <f t="shared" si="19"/>
        <v>0</v>
      </c>
    </row>
    <row r="113" spans="2:14">
      <c r="B113" s="36" t="s">
        <v>29</v>
      </c>
      <c r="C113" s="186"/>
      <c r="D113" s="186"/>
      <c r="E113" s="186"/>
      <c r="F113" s="186"/>
      <c r="G113" s="186"/>
      <c r="H113" s="189"/>
      <c r="I113" s="192"/>
      <c r="J113" s="195"/>
      <c r="K113" s="31"/>
      <c r="L113" s="20"/>
      <c r="M113" s="39"/>
      <c r="N113" s="19">
        <f t="shared" si="19"/>
        <v>0</v>
      </c>
    </row>
    <row r="114" spans="2:14" ht="13.5" thickBot="1">
      <c r="B114" s="53" t="s">
        <v>30</v>
      </c>
      <c r="C114" s="187"/>
      <c r="D114" s="187"/>
      <c r="E114" s="187"/>
      <c r="F114" s="187"/>
      <c r="G114" s="187"/>
      <c r="H114" s="190"/>
      <c r="I114" s="193"/>
      <c r="J114" s="196"/>
      <c r="K114" s="31"/>
      <c r="L114" s="23"/>
      <c r="M114" s="30"/>
      <c r="N114" s="19">
        <f t="shared" si="19"/>
        <v>0</v>
      </c>
    </row>
    <row r="115" spans="2:14" ht="12.75" customHeight="1">
      <c r="B115" s="35" t="s">
        <v>26</v>
      </c>
      <c r="C115" s="185">
        <v>21</v>
      </c>
      <c r="D115" s="185">
        <f>VLOOKUP(C115,Completar!$A$2:$I$176,9,FALSE)</f>
        <v>1</v>
      </c>
      <c r="E115" s="185" t="str">
        <f>VLOOKUP(C115,Completar!$A$2:$I$176,2,FALSE)</f>
        <v>C/U</v>
      </c>
      <c r="F115" s="185">
        <f>VLOOKUP(C115,Completar!$A$2:$I$176,3,FALSE)</f>
        <v>1000023164</v>
      </c>
      <c r="G115" s="185" t="str">
        <f>VLOOKUP(C115,Completar!$A$2:$I$176,5,FALSE)</f>
        <v>NUM91315080000N</v>
      </c>
      <c r="H115" s="188" t="str">
        <f>VLOOKUP(C115,Completar!$A$2:$I$176,8,FALSE)</f>
        <v>PLACA DESG P/CTRO D/BOGIE 9085368 P/GM</v>
      </c>
      <c r="I115" s="191">
        <f>VLOOKUP(C115,Completar!$A$2:$I$176,6,FALSE)</f>
        <v>9085368</v>
      </c>
      <c r="J115" s="194" t="str">
        <f>VLOOKUP(C115,Completar!$A$2:$I$176,7,FALSE)</f>
        <v>--</v>
      </c>
      <c r="K115" s="31"/>
      <c r="L115" s="39"/>
      <c r="M115" s="39"/>
      <c r="N115" s="19">
        <f>K115*$D$115*$D$95+L115*$D$45+M115*$D$45</f>
        <v>0</v>
      </c>
    </row>
    <row r="116" spans="2:14">
      <c r="B116" s="36" t="s">
        <v>27</v>
      </c>
      <c r="C116" s="186"/>
      <c r="D116" s="186"/>
      <c r="E116" s="186"/>
      <c r="F116" s="186"/>
      <c r="G116" s="186"/>
      <c r="H116" s="189"/>
      <c r="I116" s="192"/>
      <c r="J116" s="195"/>
      <c r="K116" s="31"/>
      <c r="L116" s="39"/>
      <c r="M116" s="39"/>
      <c r="N116" s="19">
        <f t="shared" ref="N116:N119" si="20">K116*$D$115*$D$95+L116*$D$45+M116*$D$45</f>
        <v>0</v>
      </c>
    </row>
    <row r="117" spans="2:14">
      <c r="B117" s="36" t="s">
        <v>28</v>
      </c>
      <c r="C117" s="186"/>
      <c r="D117" s="186"/>
      <c r="E117" s="186"/>
      <c r="F117" s="186"/>
      <c r="G117" s="186"/>
      <c r="H117" s="189"/>
      <c r="I117" s="192"/>
      <c r="J117" s="195"/>
      <c r="K117" s="31"/>
      <c r="L117" s="39"/>
      <c r="M117" s="39"/>
      <c r="N117" s="19">
        <f t="shared" si="20"/>
        <v>0</v>
      </c>
    </row>
    <row r="118" spans="2:14">
      <c r="B118" s="36" t="s">
        <v>29</v>
      </c>
      <c r="C118" s="186"/>
      <c r="D118" s="186"/>
      <c r="E118" s="186"/>
      <c r="F118" s="186"/>
      <c r="G118" s="186"/>
      <c r="H118" s="189"/>
      <c r="I118" s="192"/>
      <c r="J118" s="195"/>
      <c r="K118" s="31"/>
      <c r="L118" s="20"/>
      <c r="M118" s="39"/>
      <c r="N118" s="19">
        <f t="shared" si="20"/>
        <v>0</v>
      </c>
    </row>
    <row r="119" spans="2:14" ht="13.5" thickBot="1">
      <c r="B119" s="53" t="s">
        <v>30</v>
      </c>
      <c r="C119" s="187"/>
      <c r="D119" s="187"/>
      <c r="E119" s="187"/>
      <c r="F119" s="187"/>
      <c r="G119" s="187"/>
      <c r="H119" s="190"/>
      <c r="I119" s="193"/>
      <c r="J119" s="196"/>
      <c r="K119" s="31"/>
      <c r="L119" s="23"/>
      <c r="M119" s="30"/>
      <c r="N119" s="19">
        <f t="shared" si="20"/>
        <v>0</v>
      </c>
    </row>
    <row r="120" spans="2:14" ht="12.75" customHeight="1">
      <c r="B120" s="35" t="s">
        <v>26</v>
      </c>
      <c r="C120" s="185">
        <v>22</v>
      </c>
      <c r="D120" s="185">
        <f>VLOOKUP(C120,Completar!$A$2:$I$176,9,FALSE)</f>
        <v>14</v>
      </c>
      <c r="E120" s="185" t="str">
        <f>VLOOKUP(C120,Completar!$A$2:$I$176,2,FALSE)</f>
        <v>C/U</v>
      </c>
      <c r="F120" s="185">
        <f>VLOOKUP(C120,Completar!$A$2:$I$176,3,FALSE)</f>
        <v>1000024473</v>
      </c>
      <c r="G120" s="185" t="str">
        <f>VLOOKUP(C120,Completar!$A$2:$I$176,5,FALSE)</f>
        <v>NUM90516530000N</v>
      </c>
      <c r="H120" s="188" t="str">
        <f>VLOOKUP(C120,Completar!$A$2:$I$176,8,FALSE)</f>
        <v>CHAVETA P/PERNO ENGAN IRAM FAL 70-07.2 P</v>
      </c>
      <c r="I120" s="191" t="str">
        <f>VLOOKUP(C120,Completar!$A$2:$I$176,6,FALSE)</f>
        <v>--</v>
      </c>
      <c r="J120" s="194" t="str">
        <f>VLOOKUP(C120,Completar!$A$2:$I$176,7,FALSE)</f>
        <v>FA 8 001/7.1</v>
      </c>
      <c r="K120" s="31"/>
      <c r="L120" s="39"/>
      <c r="M120" s="39"/>
      <c r="N120" s="19">
        <f>K120*$D$120*$D$95+L120*$D$45+M120*$D$45</f>
        <v>0</v>
      </c>
    </row>
    <row r="121" spans="2:14">
      <c r="B121" s="36" t="s">
        <v>27</v>
      </c>
      <c r="C121" s="186"/>
      <c r="D121" s="186"/>
      <c r="E121" s="186"/>
      <c r="F121" s="186"/>
      <c r="G121" s="186"/>
      <c r="H121" s="189"/>
      <c r="I121" s="192"/>
      <c r="J121" s="195"/>
      <c r="K121" s="31"/>
      <c r="L121" s="39"/>
      <c r="M121" s="39"/>
      <c r="N121" s="19">
        <f t="shared" ref="N121:N124" si="21">K121*$D$120*$D$95+L121*$D$45+M121*$D$45</f>
        <v>0</v>
      </c>
    </row>
    <row r="122" spans="2:14">
      <c r="B122" s="36" t="s">
        <v>28</v>
      </c>
      <c r="C122" s="186"/>
      <c r="D122" s="186"/>
      <c r="E122" s="186"/>
      <c r="F122" s="186"/>
      <c r="G122" s="186"/>
      <c r="H122" s="189"/>
      <c r="I122" s="192"/>
      <c r="J122" s="195"/>
      <c r="K122" s="31"/>
      <c r="L122" s="39"/>
      <c r="M122" s="39"/>
      <c r="N122" s="19">
        <f t="shared" si="21"/>
        <v>0</v>
      </c>
    </row>
    <row r="123" spans="2:14">
      <c r="B123" s="36" t="s">
        <v>29</v>
      </c>
      <c r="C123" s="186"/>
      <c r="D123" s="186"/>
      <c r="E123" s="186"/>
      <c r="F123" s="186"/>
      <c r="G123" s="186"/>
      <c r="H123" s="189"/>
      <c r="I123" s="192"/>
      <c r="J123" s="195"/>
      <c r="K123" s="31"/>
      <c r="L123" s="20"/>
      <c r="M123" s="39"/>
      <c r="N123" s="19">
        <f t="shared" si="21"/>
        <v>0</v>
      </c>
    </row>
    <row r="124" spans="2:14" ht="13.5" thickBot="1">
      <c r="B124" s="53" t="s">
        <v>30</v>
      </c>
      <c r="C124" s="187"/>
      <c r="D124" s="187"/>
      <c r="E124" s="187"/>
      <c r="F124" s="187"/>
      <c r="G124" s="187"/>
      <c r="H124" s="190"/>
      <c r="I124" s="193"/>
      <c r="J124" s="196"/>
      <c r="K124" s="31"/>
      <c r="L124" s="23"/>
      <c r="M124" s="30"/>
      <c r="N124" s="19">
        <f t="shared" si="21"/>
        <v>0</v>
      </c>
    </row>
    <row r="125" spans="2:14" ht="12.75" customHeight="1">
      <c r="B125" s="35" t="s">
        <v>26</v>
      </c>
      <c r="C125" s="185">
        <v>23</v>
      </c>
      <c r="D125" s="185">
        <f>VLOOKUP(C125,Completar!$A$2:$I$176,9,FALSE)</f>
        <v>1</v>
      </c>
      <c r="E125" s="185" t="str">
        <f>VLOOKUP(C125,Completar!$A$2:$I$176,2,FALSE)</f>
        <v>C/U</v>
      </c>
      <c r="F125" s="185">
        <f>VLOOKUP(C125,Completar!$A$2:$I$176,3,FALSE)</f>
        <v>1000025798</v>
      </c>
      <c r="G125" s="185" t="str">
        <f>VLOOKUP(C125,Completar!$A$2:$I$176,5,FALSE)</f>
        <v>NUM00810108500N</v>
      </c>
      <c r="H125" s="188" t="str">
        <f>VLOOKUP(C125,Completar!$A$2:$I$176,8,FALSE)</f>
        <v>MEDIALUNA DE DESGASTE P/CTRO D/BOGIE</v>
      </c>
      <c r="I125" s="191">
        <f>VLOOKUP(C125,Completar!$A$2:$I$176,6,FALSE)</f>
        <v>9330489</v>
      </c>
      <c r="J125" s="194" t="str">
        <f>VLOOKUP(C125,Completar!$A$2:$I$176,7,FALSE)</f>
        <v>--</v>
      </c>
      <c r="K125" s="31"/>
      <c r="L125" s="39"/>
      <c r="M125" s="39"/>
      <c r="N125" s="19">
        <f>K125*$D$125*$D$95+L125*$D$45+M125*$D$45</f>
        <v>0</v>
      </c>
    </row>
    <row r="126" spans="2:14">
      <c r="B126" s="36" t="s">
        <v>27</v>
      </c>
      <c r="C126" s="186"/>
      <c r="D126" s="186"/>
      <c r="E126" s="186"/>
      <c r="F126" s="186"/>
      <c r="G126" s="186"/>
      <c r="H126" s="189"/>
      <c r="I126" s="192"/>
      <c r="J126" s="195"/>
      <c r="K126" s="31"/>
      <c r="L126" s="39"/>
      <c r="M126" s="39"/>
      <c r="N126" s="19">
        <f t="shared" ref="N126:N129" si="22">K126*$D$125*$D$95+L126*$D$45+M126*$D$45</f>
        <v>0</v>
      </c>
    </row>
    <row r="127" spans="2:14">
      <c r="B127" s="36" t="s">
        <v>28</v>
      </c>
      <c r="C127" s="186"/>
      <c r="D127" s="186"/>
      <c r="E127" s="186"/>
      <c r="F127" s="186"/>
      <c r="G127" s="186"/>
      <c r="H127" s="189"/>
      <c r="I127" s="192"/>
      <c r="J127" s="195"/>
      <c r="K127" s="31"/>
      <c r="L127" s="39"/>
      <c r="M127" s="39"/>
      <c r="N127" s="19">
        <f t="shared" si="22"/>
        <v>0</v>
      </c>
    </row>
    <row r="128" spans="2:14">
      <c r="B128" s="36" t="s">
        <v>29</v>
      </c>
      <c r="C128" s="186"/>
      <c r="D128" s="186"/>
      <c r="E128" s="186"/>
      <c r="F128" s="186"/>
      <c r="G128" s="186"/>
      <c r="H128" s="189"/>
      <c r="I128" s="192"/>
      <c r="J128" s="195"/>
      <c r="K128" s="31"/>
      <c r="L128" s="20"/>
      <c r="M128" s="39"/>
      <c r="N128" s="19">
        <f t="shared" si="22"/>
        <v>0</v>
      </c>
    </row>
    <row r="129" spans="2:14" ht="13.5" thickBot="1">
      <c r="B129" s="53" t="s">
        <v>30</v>
      </c>
      <c r="C129" s="187"/>
      <c r="D129" s="187"/>
      <c r="E129" s="187"/>
      <c r="F129" s="187"/>
      <c r="G129" s="187"/>
      <c r="H129" s="190"/>
      <c r="I129" s="193"/>
      <c r="J129" s="196"/>
      <c r="K129" s="31"/>
      <c r="L129" s="23"/>
      <c r="M129" s="30"/>
      <c r="N129" s="19">
        <f t="shared" si="22"/>
        <v>0</v>
      </c>
    </row>
    <row r="130" spans="2:14" ht="12.75" customHeight="1">
      <c r="B130" s="35" t="s">
        <v>26</v>
      </c>
      <c r="C130" s="185">
        <v>24</v>
      </c>
      <c r="D130" s="185">
        <f>VLOOKUP(C130,Completar!$A$2:$I$176,9,FALSE)</f>
        <v>1</v>
      </c>
      <c r="E130" s="185" t="str">
        <f>VLOOKUP(C130,Completar!$A$2:$I$176,2,FALSE)</f>
        <v>C/U</v>
      </c>
      <c r="F130" s="185">
        <f>VLOOKUP(C130,Completar!$A$2:$I$176,3,FALSE)</f>
        <v>1000027178</v>
      </c>
      <c r="G130" s="185" t="str">
        <f>VLOOKUP(C130,Completar!$A$2:$I$176,5,FALSE)</f>
        <v>NUM00810106610N</v>
      </c>
      <c r="H130" s="188" t="str">
        <f>VLOOKUP(C130,Completar!$A$2:$I$176,8,FALSE)</f>
        <v>PERNO GUIA P/CIL D/FRENO 273921 GM</v>
      </c>
      <c r="I130" s="191">
        <f>VLOOKUP(C130,Completar!$A$2:$I$176,6,FALSE)</f>
        <v>273921</v>
      </c>
      <c r="J130" s="194" t="str">
        <f>VLOOKUP(C130,Completar!$A$2:$I$176,7,FALSE)</f>
        <v>--</v>
      </c>
      <c r="K130" s="31"/>
      <c r="L130" s="39"/>
      <c r="M130" s="39"/>
      <c r="N130" s="19">
        <f>K130*$D$130*$D$95+L130*$D$45+M130*$D$45</f>
        <v>0</v>
      </c>
    </row>
    <row r="131" spans="2:14">
      <c r="B131" s="36" t="s">
        <v>27</v>
      </c>
      <c r="C131" s="186"/>
      <c r="D131" s="186"/>
      <c r="E131" s="186"/>
      <c r="F131" s="186"/>
      <c r="G131" s="186"/>
      <c r="H131" s="189"/>
      <c r="I131" s="192"/>
      <c r="J131" s="195"/>
      <c r="K131" s="31"/>
      <c r="L131" s="39"/>
      <c r="M131" s="39"/>
      <c r="N131" s="19">
        <f t="shared" ref="N131:N134" si="23">K131*$D$130*$D$95+L131*$D$45+M131*$D$45</f>
        <v>0</v>
      </c>
    </row>
    <row r="132" spans="2:14">
      <c r="B132" s="36" t="s">
        <v>28</v>
      </c>
      <c r="C132" s="186"/>
      <c r="D132" s="186"/>
      <c r="E132" s="186"/>
      <c r="F132" s="186"/>
      <c r="G132" s="186"/>
      <c r="H132" s="189"/>
      <c r="I132" s="192"/>
      <c r="J132" s="195"/>
      <c r="K132" s="31"/>
      <c r="L132" s="39"/>
      <c r="M132" s="39"/>
      <c r="N132" s="19">
        <f t="shared" si="23"/>
        <v>0</v>
      </c>
    </row>
    <row r="133" spans="2:14">
      <c r="B133" s="36" t="s">
        <v>29</v>
      </c>
      <c r="C133" s="186"/>
      <c r="D133" s="186"/>
      <c r="E133" s="186"/>
      <c r="F133" s="186"/>
      <c r="G133" s="186"/>
      <c r="H133" s="189"/>
      <c r="I133" s="192"/>
      <c r="J133" s="195"/>
      <c r="K133" s="31"/>
      <c r="L133" s="20"/>
      <c r="M133" s="39"/>
      <c r="N133" s="19">
        <f t="shared" si="23"/>
        <v>0</v>
      </c>
    </row>
    <row r="134" spans="2:14" ht="13.5" thickBot="1">
      <c r="B134" s="53" t="s">
        <v>30</v>
      </c>
      <c r="C134" s="187"/>
      <c r="D134" s="187"/>
      <c r="E134" s="187"/>
      <c r="F134" s="187"/>
      <c r="G134" s="187"/>
      <c r="H134" s="190"/>
      <c r="I134" s="193"/>
      <c r="J134" s="196"/>
      <c r="K134" s="31"/>
      <c r="L134" s="23"/>
      <c r="M134" s="30"/>
      <c r="N134" s="19">
        <f t="shared" si="23"/>
        <v>0</v>
      </c>
    </row>
    <row r="135" spans="2:14" ht="12.75" customHeight="1">
      <c r="B135" s="35" t="s">
        <v>26</v>
      </c>
      <c r="C135" s="185">
        <v>25</v>
      </c>
      <c r="D135" s="185">
        <f>VLOOKUP(C135,Completar!$A$2:$I$176,9,FALSE)</f>
        <v>1</v>
      </c>
      <c r="E135" s="185" t="str">
        <f>VLOOKUP(C135,Completar!$A$2:$I$176,2,FALSE)</f>
        <v>C/U</v>
      </c>
      <c r="F135" s="185">
        <f>VLOOKUP(C135,Completar!$A$2:$I$176,3,FALSE)</f>
        <v>1000030320</v>
      </c>
      <c r="G135" s="185" t="str">
        <f>VLOOKUP(C135,Completar!$A$2:$I$176,5,FALSE)</f>
        <v>NUM00810110230N</v>
      </c>
      <c r="H135" s="188" t="str">
        <f>VLOOKUP(C135,Completar!$A$2:$I$176,8,FALSE)</f>
        <v>RESOR P/PERNO 8157958 P/GM G22CU</v>
      </c>
      <c r="I135" s="191">
        <f>VLOOKUP(C135,Completar!$A$2:$I$176,6,FALSE)</f>
        <v>8157958</v>
      </c>
      <c r="J135" s="194" t="str">
        <f>VLOOKUP(C135,Completar!$A$2:$I$176,7,FALSE)</f>
        <v>--</v>
      </c>
      <c r="K135" s="31"/>
      <c r="L135" s="39"/>
      <c r="M135" s="39"/>
      <c r="N135" s="19">
        <f>K135*$D$135*$D$95+L135*$D$45+M135*$D$45</f>
        <v>0</v>
      </c>
    </row>
    <row r="136" spans="2:14">
      <c r="B136" s="36" t="s">
        <v>27</v>
      </c>
      <c r="C136" s="186"/>
      <c r="D136" s="186"/>
      <c r="E136" s="186"/>
      <c r="F136" s="186"/>
      <c r="G136" s="186"/>
      <c r="H136" s="189"/>
      <c r="I136" s="192"/>
      <c r="J136" s="195"/>
      <c r="K136" s="31"/>
      <c r="L136" s="39"/>
      <c r="M136" s="39"/>
      <c r="N136" s="19">
        <f t="shared" ref="N136:N139" si="24">K136*$D$135*$D$95+L136*$D$45+M136*$D$45</f>
        <v>0</v>
      </c>
    </row>
    <row r="137" spans="2:14">
      <c r="B137" s="36" t="s">
        <v>28</v>
      </c>
      <c r="C137" s="186"/>
      <c r="D137" s="186"/>
      <c r="E137" s="186"/>
      <c r="F137" s="186"/>
      <c r="G137" s="186"/>
      <c r="H137" s="189"/>
      <c r="I137" s="192"/>
      <c r="J137" s="195"/>
      <c r="K137" s="31"/>
      <c r="L137" s="39"/>
      <c r="M137" s="39"/>
      <c r="N137" s="19">
        <f t="shared" si="24"/>
        <v>0</v>
      </c>
    </row>
    <row r="138" spans="2:14">
      <c r="B138" s="36" t="s">
        <v>29</v>
      </c>
      <c r="C138" s="186"/>
      <c r="D138" s="186"/>
      <c r="E138" s="186"/>
      <c r="F138" s="186"/>
      <c r="G138" s="186"/>
      <c r="H138" s="189"/>
      <c r="I138" s="192"/>
      <c r="J138" s="195"/>
      <c r="K138" s="31"/>
      <c r="L138" s="20"/>
      <c r="M138" s="39"/>
      <c r="N138" s="19">
        <f t="shared" si="24"/>
        <v>0</v>
      </c>
    </row>
    <row r="139" spans="2:14" ht="13.5" thickBot="1">
      <c r="B139" s="53" t="s">
        <v>30</v>
      </c>
      <c r="C139" s="187"/>
      <c r="D139" s="187"/>
      <c r="E139" s="187"/>
      <c r="F139" s="187"/>
      <c r="G139" s="187"/>
      <c r="H139" s="190"/>
      <c r="I139" s="193"/>
      <c r="J139" s="196"/>
      <c r="K139" s="31"/>
      <c r="L139" s="23"/>
      <c r="M139" s="30"/>
      <c r="N139" s="19">
        <f t="shared" si="24"/>
        <v>0</v>
      </c>
    </row>
    <row r="140" spans="2:14" ht="12.75" customHeight="1">
      <c r="B140" s="35" t="s">
        <v>26</v>
      </c>
      <c r="C140" s="185">
        <v>26</v>
      </c>
      <c r="D140" s="185">
        <f>VLOOKUP(C140,Completar!$A$2:$I$176,9,FALSE)</f>
        <v>20</v>
      </c>
      <c r="E140" s="185" t="str">
        <f>VLOOKUP(C140,Completar!$A$2:$I$176,2,FALSE)</f>
        <v>C/U</v>
      </c>
      <c r="F140" s="185">
        <f>VLOOKUP(C140,Completar!$A$2:$I$176,3,FALSE)</f>
        <v>1000030391</v>
      </c>
      <c r="G140" s="185" t="str">
        <f>VLOOKUP(C140,Completar!$A$2:$I$176,5,FALSE)</f>
        <v>NUM00830705900N</v>
      </c>
      <c r="H140" s="188" t="str">
        <f>VLOOKUP(C140,Completar!$A$2:$I$176,8,FALSE)</f>
        <v>MANGA DE ACEITE 9531700 P/LOC GM GM</v>
      </c>
      <c r="I140" s="191">
        <f>VLOOKUP(C140,Completar!$A$2:$I$176,6,FALSE)</f>
        <v>9531700</v>
      </c>
      <c r="J140" s="194" t="str">
        <f>VLOOKUP(C140,Completar!$A$2:$I$176,7,FALSE)</f>
        <v>--</v>
      </c>
      <c r="K140" s="31"/>
      <c r="L140" s="39"/>
      <c r="M140" s="39"/>
      <c r="N140" s="19">
        <f>K140*$D$140*$D$95+L140*$D$45+M140*$D$45</f>
        <v>0</v>
      </c>
    </row>
    <row r="141" spans="2:14">
      <c r="B141" s="36" t="s">
        <v>27</v>
      </c>
      <c r="C141" s="186"/>
      <c r="D141" s="186"/>
      <c r="E141" s="186"/>
      <c r="F141" s="186"/>
      <c r="G141" s="186"/>
      <c r="H141" s="189"/>
      <c r="I141" s="192"/>
      <c r="J141" s="195"/>
      <c r="K141" s="31"/>
      <c r="L141" s="39"/>
      <c r="M141" s="39"/>
      <c r="N141" s="19">
        <f t="shared" ref="N141:N144" si="25">K141*$D$140*$D$95+L141*$D$45+M141*$D$45</f>
        <v>0</v>
      </c>
    </row>
    <row r="142" spans="2:14">
      <c r="B142" s="36" t="s">
        <v>28</v>
      </c>
      <c r="C142" s="186"/>
      <c r="D142" s="186"/>
      <c r="E142" s="186"/>
      <c r="F142" s="186"/>
      <c r="G142" s="186"/>
      <c r="H142" s="189"/>
      <c r="I142" s="192"/>
      <c r="J142" s="195"/>
      <c r="K142" s="31"/>
      <c r="L142" s="39"/>
      <c r="M142" s="39"/>
      <c r="N142" s="19">
        <f t="shared" si="25"/>
        <v>0</v>
      </c>
    </row>
    <row r="143" spans="2:14">
      <c r="B143" s="36" t="s">
        <v>29</v>
      </c>
      <c r="C143" s="186"/>
      <c r="D143" s="186"/>
      <c r="E143" s="186"/>
      <c r="F143" s="186"/>
      <c r="G143" s="186"/>
      <c r="H143" s="189"/>
      <c r="I143" s="192"/>
      <c r="J143" s="195"/>
      <c r="K143" s="31"/>
      <c r="L143" s="20"/>
      <c r="M143" s="39"/>
      <c r="N143" s="19">
        <f t="shared" si="25"/>
        <v>0</v>
      </c>
    </row>
    <row r="144" spans="2:14" ht="13.5" thickBot="1">
      <c r="B144" s="53" t="s">
        <v>30</v>
      </c>
      <c r="C144" s="187"/>
      <c r="D144" s="187"/>
      <c r="E144" s="187"/>
      <c r="F144" s="187"/>
      <c r="G144" s="187"/>
      <c r="H144" s="190"/>
      <c r="I144" s="193"/>
      <c r="J144" s="196"/>
      <c r="K144" s="31"/>
      <c r="L144" s="23"/>
      <c r="M144" s="30"/>
      <c r="N144" s="19">
        <f t="shared" si="25"/>
        <v>0</v>
      </c>
    </row>
    <row r="145" spans="2:14" ht="12.75" customHeight="1">
      <c r="B145" s="35" t="s">
        <v>26</v>
      </c>
      <c r="C145" s="185">
        <v>27</v>
      </c>
      <c r="D145" s="185">
        <f>VLOOKUP(C145,Completar!$A$2:$I$176,9,FALSE)</f>
        <v>16</v>
      </c>
      <c r="E145" s="185" t="str">
        <f>VLOOKUP(C145,Completar!$A$2:$I$176,2,FALSE)</f>
        <v>C/U</v>
      </c>
      <c r="F145" s="185">
        <f>VLOOKUP(C145,Completar!$A$2:$I$176,3,FALSE)</f>
        <v>1000030927</v>
      </c>
      <c r="G145" s="185" t="str">
        <f>VLOOKUP(C145,Completar!$A$2:$I$176,5,FALSE)</f>
        <v>NUM91310150000N</v>
      </c>
      <c r="H145" s="188" t="str">
        <f>VLOOKUP(C145,Completar!$A$2:$I$176,8,FALSE)</f>
        <v>ASIENTO RES P/SUSP SECUND 8177278 P/BOGI</v>
      </c>
      <c r="I145" s="191">
        <f>VLOOKUP(C145,Completar!$A$2:$I$176,6,FALSE)</f>
        <v>8177278</v>
      </c>
      <c r="J145" s="194" t="str">
        <f>VLOOKUP(C145,Completar!$A$2:$I$176,7,FALSE)</f>
        <v>--</v>
      </c>
      <c r="K145" s="31"/>
      <c r="L145" s="39"/>
      <c r="M145" s="39"/>
      <c r="N145" s="19">
        <f>K145*$D$145*$D$95+L145*$D$45+M145*$D$45</f>
        <v>0</v>
      </c>
    </row>
    <row r="146" spans="2:14">
      <c r="B146" s="36" t="s">
        <v>27</v>
      </c>
      <c r="C146" s="186"/>
      <c r="D146" s="186"/>
      <c r="E146" s="186"/>
      <c r="F146" s="186"/>
      <c r="G146" s="186"/>
      <c r="H146" s="189"/>
      <c r="I146" s="192"/>
      <c r="J146" s="195"/>
      <c r="K146" s="31"/>
      <c r="L146" s="39"/>
      <c r="M146" s="39"/>
      <c r="N146" s="19">
        <f t="shared" ref="N145:N149" si="26">K146*$D$45+L146*$D$45+M146*$D$45</f>
        <v>0</v>
      </c>
    </row>
    <row r="147" spans="2:14">
      <c r="B147" s="36" t="s">
        <v>28</v>
      </c>
      <c r="C147" s="186"/>
      <c r="D147" s="186"/>
      <c r="E147" s="186"/>
      <c r="F147" s="186"/>
      <c r="G147" s="186"/>
      <c r="H147" s="189"/>
      <c r="I147" s="192"/>
      <c r="J147" s="195"/>
      <c r="K147" s="31"/>
      <c r="L147" s="39"/>
      <c r="M147" s="39"/>
      <c r="N147" s="19">
        <f t="shared" si="26"/>
        <v>0</v>
      </c>
    </row>
    <row r="148" spans="2:14">
      <c r="B148" s="36" t="s">
        <v>29</v>
      </c>
      <c r="C148" s="186"/>
      <c r="D148" s="186"/>
      <c r="E148" s="186"/>
      <c r="F148" s="186"/>
      <c r="G148" s="186"/>
      <c r="H148" s="189"/>
      <c r="I148" s="192"/>
      <c r="J148" s="195"/>
      <c r="K148" s="31"/>
      <c r="L148" s="20"/>
      <c r="M148" s="39"/>
      <c r="N148" s="19">
        <f t="shared" si="26"/>
        <v>0</v>
      </c>
    </row>
    <row r="149" spans="2:14" ht="13.5" thickBot="1">
      <c r="B149" s="53" t="s">
        <v>30</v>
      </c>
      <c r="C149" s="187"/>
      <c r="D149" s="187"/>
      <c r="E149" s="187"/>
      <c r="F149" s="187"/>
      <c r="G149" s="187"/>
      <c r="H149" s="190"/>
      <c r="I149" s="193"/>
      <c r="J149" s="196"/>
      <c r="K149" s="31"/>
      <c r="L149" s="23"/>
      <c r="M149" s="30"/>
      <c r="N149" s="24">
        <f t="shared" si="26"/>
        <v>0</v>
      </c>
    </row>
    <row r="150" spans="2:14" ht="24" customHeight="1" thickBot="1">
      <c r="B150" s="211" t="s">
        <v>46</v>
      </c>
      <c r="C150" s="212"/>
      <c r="D150" s="212"/>
      <c r="E150" s="212"/>
      <c r="F150" s="212"/>
      <c r="G150" s="212"/>
      <c r="H150" s="212"/>
      <c r="I150" s="77"/>
      <c r="J150" s="32"/>
      <c r="K150" s="213">
        <f>SUM(N15:N144)</f>
        <v>0</v>
      </c>
      <c r="L150" s="214"/>
      <c r="M150" s="214"/>
      <c r="N150" s="215"/>
    </row>
    <row r="151" spans="2:14" ht="24" customHeight="1" thickBot="1">
      <c r="B151" s="68"/>
      <c r="C151" s="69"/>
      <c r="D151" s="69"/>
      <c r="E151" s="69"/>
      <c r="F151" s="69"/>
      <c r="G151" s="76"/>
      <c r="H151" s="69" t="s">
        <v>45</v>
      </c>
      <c r="I151" s="77"/>
      <c r="J151" s="32"/>
      <c r="K151" s="70"/>
      <c r="L151" s="70"/>
      <c r="M151" s="70"/>
      <c r="N151" s="71"/>
    </row>
    <row r="152" spans="2:14" ht="18.75" customHeight="1" thickBot="1">
      <c r="B152" s="54" t="s">
        <v>31</v>
      </c>
      <c r="C152" s="55"/>
      <c r="D152" s="55"/>
      <c r="E152" s="56"/>
      <c r="F152" s="56"/>
      <c r="G152" s="56"/>
      <c r="H152" s="56"/>
      <c r="I152" s="56"/>
      <c r="J152" s="56"/>
      <c r="K152" s="56"/>
      <c r="L152" s="56"/>
      <c r="M152" s="56"/>
      <c r="N152" s="57"/>
    </row>
    <row r="153" spans="2:14" ht="18.75" customHeight="1" thickBot="1">
      <c r="B153" s="204" t="s">
        <v>32</v>
      </c>
      <c r="C153" s="205"/>
      <c r="D153" s="206" t="s">
        <v>128</v>
      </c>
      <c r="E153" s="206"/>
      <c r="F153" s="206"/>
      <c r="G153" s="206"/>
      <c r="H153" s="206"/>
      <c r="I153" s="74"/>
      <c r="J153" s="47"/>
      <c r="K153" s="207"/>
      <c r="L153" s="207"/>
      <c r="M153" s="207"/>
      <c r="N153" s="208"/>
    </row>
    <row r="154" spans="2:14" ht="18.75" customHeight="1" thickBot="1">
      <c r="B154" s="204" t="s">
        <v>33</v>
      </c>
      <c r="C154" s="205"/>
      <c r="D154" s="206" t="s">
        <v>128</v>
      </c>
      <c r="E154" s="206"/>
      <c r="F154" s="206"/>
      <c r="G154" s="206"/>
      <c r="H154" s="206"/>
      <c r="I154" s="74"/>
      <c r="J154" s="47"/>
      <c r="K154" s="207"/>
      <c r="L154" s="207"/>
      <c r="M154" s="207"/>
      <c r="N154" s="208"/>
    </row>
    <row r="155" spans="2:14" ht="18.75" customHeight="1" thickBot="1">
      <c r="B155" s="204" t="s">
        <v>34</v>
      </c>
      <c r="C155" s="205"/>
      <c r="D155" s="206" t="s">
        <v>128</v>
      </c>
      <c r="E155" s="206"/>
      <c r="F155" s="206"/>
      <c r="G155" s="206"/>
      <c r="H155" s="206"/>
      <c r="I155" s="74"/>
      <c r="J155" s="47"/>
      <c r="K155" s="209"/>
      <c r="L155" s="209"/>
      <c r="M155" s="209"/>
      <c r="N155" s="210"/>
    </row>
    <row r="156" spans="2:14">
      <c r="B156" s="49"/>
      <c r="C156" s="50"/>
      <c r="D156" s="50"/>
      <c r="E156" s="50"/>
      <c r="F156" s="50"/>
      <c r="G156" s="50"/>
      <c r="H156" s="51"/>
      <c r="I156" s="51"/>
      <c r="J156" s="51"/>
      <c r="K156" s="51"/>
      <c r="L156" s="51"/>
      <c r="M156" s="51"/>
      <c r="N156" s="52"/>
    </row>
    <row r="157" spans="2:14">
      <c r="B157" s="9"/>
      <c r="C157" s="10"/>
      <c r="D157" s="10"/>
      <c r="E157" s="10"/>
      <c r="F157" s="10"/>
      <c r="G157" s="10"/>
      <c r="H157" s="11"/>
      <c r="I157" s="11"/>
      <c r="J157" s="11"/>
      <c r="K157" s="11"/>
      <c r="L157" s="11"/>
      <c r="M157" s="11"/>
      <c r="N157" s="12"/>
    </row>
    <row r="158" spans="2:14">
      <c r="B158" s="9"/>
      <c r="C158" s="10"/>
      <c r="D158" s="10"/>
      <c r="E158" s="10"/>
      <c r="F158" s="10"/>
      <c r="G158" s="10"/>
      <c r="H158" s="11"/>
      <c r="I158" s="11"/>
      <c r="J158" s="11"/>
      <c r="K158" s="11"/>
      <c r="L158" s="11"/>
      <c r="M158" s="11"/>
      <c r="N158" s="12"/>
    </row>
    <row r="159" spans="2:14">
      <c r="B159" s="9"/>
      <c r="C159" s="10"/>
      <c r="D159" s="10"/>
      <c r="E159" s="10"/>
      <c r="F159" s="10"/>
      <c r="G159" s="10"/>
      <c r="H159" s="11"/>
      <c r="I159" s="11"/>
      <c r="J159" s="11"/>
      <c r="K159" s="11"/>
      <c r="L159" s="11"/>
      <c r="M159" s="11"/>
      <c r="N159" s="12"/>
    </row>
    <row r="160" spans="2:14" ht="13.5" thickBot="1">
      <c r="B160" s="13"/>
      <c r="C160" s="14"/>
      <c r="D160" s="14"/>
      <c r="E160" s="14"/>
      <c r="F160" s="14"/>
      <c r="G160" s="14"/>
      <c r="H160" s="15"/>
      <c r="I160" s="15"/>
      <c r="J160" s="15"/>
      <c r="K160" s="15"/>
      <c r="L160" s="15"/>
      <c r="M160" s="15"/>
      <c r="N160" s="16"/>
    </row>
  </sheetData>
  <mergeCells count="254">
    <mergeCell ref="I55:I59"/>
    <mergeCell ref="I60:I64"/>
    <mergeCell ref="I65:I69"/>
    <mergeCell ref="I70:I74"/>
    <mergeCell ref="I75:I79"/>
    <mergeCell ref="I95:I99"/>
    <mergeCell ref="I100:I104"/>
    <mergeCell ref="I105:I109"/>
    <mergeCell ref="I110:I114"/>
    <mergeCell ref="G55:G59"/>
    <mergeCell ref="G60:G64"/>
    <mergeCell ref="G65:G69"/>
    <mergeCell ref="G70:G74"/>
    <mergeCell ref="G75:G79"/>
    <mergeCell ref="G80:G84"/>
    <mergeCell ref="G85:G89"/>
    <mergeCell ref="G90:G94"/>
    <mergeCell ref="G95:G99"/>
    <mergeCell ref="G120:G124"/>
    <mergeCell ref="G125:G129"/>
    <mergeCell ref="G130:G134"/>
    <mergeCell ref="C70:C74"/>
    <mergeCell ref="D70:D74"/>
    <mergeCell ref="E70:E74"/>
    <mergeCell ref="B154:C154"/>
    <mergeCell ref="F70:F74"/>
    <mergeCell ref="C110:C114"/>
    <mergeCell ref="D110:D114"/>
    <mergeCell ref="E110:E114"/>
    <mergeCell ref="F110:F114"/>
    <mergeCell ref="C115:C119"/>
    <mergeCell ref="D115:D119"/>
    <mergeCell ref="E115:E119"/>
    <mergeCell ref="F115:F119"/>
    <mergeCell ref="C130:C134"/>
    <mergeCell ref="D130:D134"/>
    <mergeCell ref="E130:E134"/>
    <mergeCell ref="F130:F134"/>
    <mergeCell ref="F90:F94"/>
    <mergeCell ref="C145:C149"/>
    <mergeCell ref="D145:D149"/>
    <mergeCell ref="E145:E149"/>
    <mergeCell ref="J90:J94"/>
    <mergeCell ref="F80:F84"/>
    <mergeCell ref="H80:H84"/>
    <mergeCell ref="J80:J84"/>
    <mergeCell ref="C85:C89"/>
    <mergeCell ref="D85:D89"/>
    <mergeCell ref="E85:E89"/>
    <mergeCell ref="F85:F89"/>
    <mergeCell ref="H85:H89"/>
    <mergeCell ref="J85:J89"/>
    <mergeCell ref="I80:I84"/>
    <mergeCell ref="I85:I89"/>
    <mergeCell ref="I90:I94"/>
    <mergeCell ref="H90:H94"/>
    <mergeCell ref="E65:E69"/>
    <mergeCell ref="F65:F69"/>
    <mergeCell ref="C95:C99"/>
    <mergeCell ref="D95:D99"/>
    <mergeCell ref="E95:E99"/>
    <mergeCell ref="F95:F99"/>
    <mergeCell ref="H95:H99"/>
    <mergeCell ref="J95:J99"/>
    <mergeCell ref="C80:C84"/>
    <mergeCell ref="D80:D84"/>
    <mergeCell ref="E80:E84"/>
    <mergeCell ref="H65:H69"/>
    <mergeCell ref="J65:J69"/>
    <mergeCell ref="H70:H74"/>
    <mergeCell ref="J70:J74"/>
    <mergeCell ref="C75:C79"/>
    <mergeCell ref="D75:D79"/>
    <mergeCell ref="E75:E79"/>
    <mergeCell ref="F75:F79"/>
    <mergeCell ref="H75:H79"/>
    <mergeCell ref="J75:J79"/>
    <mergeCell ref="C90:C94"/>
    <mergeCell ref="D90:D94"/>
    <mergeCell ref="E90:E94"/>
    <mergeCell ref="D5:J5"/>
    <mergeCell ref="D6:J6"/>
    <mergeCell ref="D7:J7"/>
    <mergeCell ref="D8:J10"/>
    <mergeCell ref="J35:J39"/>
    <mergeCell ref="J40:J44"/>
    <mergeCell ref="D11:H11"/>
    <mergeCell ref="H13:H14"/>
    <mergeCell ref="I13:I14"/>
    <mergeCell ref="J30:J34"/>
    <mergeCell ref="F30:F34"/>
    <mergeCell ref="H30:H34"/>
    <mergeCell ref="J13:J14"/>
    <mergeCell ref="I30:I34"/>
    <mergeCell ref="I25:I29"/>
    <mergeCell ref="J25:J29"/>
    <mergeCell ref="I15:I19"/>
    <mergeCell ref="J15:J19"/>
    <mergeCell ref="G35:G39"/>
    <mergeCell ref="G40:G44"/>
    <mergeCell ref="I35:I39"/>
    <mergeCell ref="I40:I44"/>
    <mergeCell ref="C45:C49"/>
    <mergeCell ref="J50:J54"/>
    <mergeCell ref="C50:C54"/>
    <mergeCell ref="D50:D54"/>
    <mergeCell ref="E50:E54"/>
    <mergeCell ref="F50:F54"/>
    <mergeCell ref="H50:H54"/>
    <mergeCell ref="D45:D49"/>
    <mergeCell ref="E45:E49"/>
    <mergeCell ref="I50:I54"/>
    <mergeCell ref="G45:G49"/>
    <mergeCell ref="G50:G54"/>
    <mergeCell ref="I45:I49"/>
    <mergeCell ref="B3:N4"/>
    <mergeCell ref="B150:H150"/>
    <mergeCell ref="K150:N150"/>
    <mergeCell ref="K153:N153"/>
    <mergeCell ref="K13:N13"/>
    <mergeCell ref="E30:E34"/>
    <mergeCell ref="D30:D34"/>
    <mergeCell ref="B13:B14"/>
    <mergeCell ref="C13:C14"/>
    <mergeCell ref="D13:D14"/>
    <mergeCell ref="E13:E14"/>
    <mergeCell ref="F13:F14"/>
    <mergeCell ref="C30:C34"/>
    <mergeCell ref="E40:E44"/>
    <mergeCell ref="F40:F44"/>
    <mergeCell ref="H40:H44"/>
    <mergeCell ref="K5:N5"/>
    <mergeCell ref="L12:N12"/>
    <mergeCell ref="K6:K7"/>
    <mergeCell ref="L8:N8"/>
    <mergeCell ref="L9:N9"/>
    <mergeCell ref="L10:N10"/>
    <mergeCell ref="L11:N11"/>
    <mergeCell ref="L6:N7"/>
    <mergeCell ref="B155:C155"/>
    <mergeCell ref="D153:H153"/>
    <mergeCell ref="D154:H154"/>
    <mergeCell ref="D155:H155"/>
    <mergeCell ref="K154:N154"/>
    <mergeCell ref="K155:N155"/>
    <mergeCell ref="J45:J49"/>
    <mergeCell ref="B153:C153"/>
    <mergeCell ref="C60:C64"/>
    <mergeCell ref="D60:D64"/>
    <mergeCell ref="E60:E64"/>
    <mergeCell ref="F60:F64"/>
    <mergeCell ref="H60:H64"/>
    <mergeCell ref="J60:J64"/>
    <mergeCell ref="C65:C69"/>
    <mergeCell ref="D65:D69"/>
    <mergeCell ref="C55:C59"/>
    <mergeCell ref="D55:D59"/>
    <mergeCell ref="E55:E59"/>
    <mergeCell ref="F55:F59"/>
    <mergeCell ref="H55:H59"/>
    <mergeCell ref="J55:J59"/>
    <mergeCell ref="H110:H114"/>
    <mergeCell ref="J110:J114"/>
    <mergeCell ref="B5:C5"/>
    <mergeCell ref="B6:C6"/>
    <mergeCell ref="B8:C10"/>
    <mergeCell ref="C35:C39"/>
    <mergeCell ref="D35:D39"/>
    <mergeCell ref="E35:E39"/>
    <mergeCell ref="F35:F39"/>
    <mergeCell ref="H35:H39"/>
    <mergeCell ref="F45:F49"/>
    <mergeCell ref="H45:H49"/>
    <mergeCell ref="C40:C44"/>
    <mergeCell ref="D40:D44"/>
    <mergeCell ref="G13:G14"/>
    <mergeCell ref="G30:G34"/>
    <mergeCell ref="F25:F29"/>
    <mergeCell ref="E25:E29"/>
    <mergeCell ref="G25:G29"/>
    <mergeCell ref="H25:H29"/>
    <mergeCell ref="C15:C19"/>
    <mergeCell ref="D15:D19"/>
    <mergeCell ref="E15:E19"/>
    <mergeCell ref="F15:F19"/>
    <mergeCell ref="G15:G19"/>
    <mergeCell ref="H15:H19"/>
    <mergeCell ref="J115:J119"/>
    <mergeCell ref="C100:C104"/>
    <mergeCell ref="D100:D104"/>
    <mergeCell ref="E100:E104"/>
    <mergeCell ref="F100:F104"/>
    <mergeCell ref="H100:H104"/>
    <mergeCell ref="J100:J104"/>
    <mergeCell ref="C105:C109"/>
    <mergeCell ref="D105:D109"/>
    <mergeCell ref="E105:E109"/>
    <mergeCell ref="F105:F109"/>
    <mergeCell ref="H105:H109"/>
    <mergeCell ref="J105:J109"/>
    <mergeCell ref="G115:G119"/>
    <mergeCell ref="I115:I119"/>
    <mergeCell ref="G100:G104"/>
    <mergeCell ref="G105:G109"/>
    <mergeCell ref="G110:G114"/>
    <mergeCell ref="H115:H119"/>
    <mergeCell ref="H130:H134"/>
    <mergeCell ref="J130:J134"/>
    <mergeCell ref="C135:C139"/>
    <mergeCell ref="D135:D139"/>
    <mergeCell ref="E135:E139"/>
    <mergeCell ref="F135:F139"/>
    <mergeCell ref="H135:H139"/>
    <mergeCell ref="J135:J139"/>
    <mergeCell ref="C120:C124"/>
    <mergeCell ref="D120:D124"/>
    <mergeCell ref="E120:E124"/>
    <mergeCell ref="F120:F124"/>
    <mergeCell ref="H120:H124"/>
    <mergeCell ref="J120:J124"/>
    <mergeCell ref="C125:C129"/>
    <mergeCell ref="D125:D129"/>
    <mergeCell ref="E125:E129"/>
    <mergeCell ref="F125:F129"/>
    <mergeCell ref="H125:H129"/>
    <mergeCell ref="J125:J129"/>
    <mergeCell ref="G135:G139"/>
    <mergeCell ref="I120:I124"/>
    <mergeCell ref="I125:I129"/>
    <mergeCell ref="I130:I134"/>
    <mergeCell ref="F145:F149"/>
    <mergeCell ref="G145:G149"/>
    <mergeCell ref="H145:H149"/>
    <mergeCell ref="I145:I149"/>
    <mergeCell ref="J145:J149"/>
    <mergeCell ref="C20:C24"/>
    <mergeCell ref="D20:D24"/>
    <mergeCell ref="E20:E24"/>
    <mergeCell ref="F20:F24"/>
    <mergeCell ref="G20:G24"/>
    <mergeCell ref="H20:H24"/>
    <mergeCell ref="I20:I24"/>
    <mergeCell ref="J20:J24"/>
    <mergeCell ref="C25:C29"/>
    <mergeCell ref="D25:D29"/>
    <mergeCell ref="I135:I139"/>
    <mergeCell ref="C140:C144"/>
    <mergeCell ref="D140:D144"/>
    <mergeCell ref="E140:E144"/>
    <mergeCell ref="F140:F144"/>
    <mergeCell ref="H140:H144"/>
    <mergeCell ref="J140:J144"/>
    <mergeCell ref="G140:G144"/>
    <mergeCell ref="I140:I144"/>
  </mergeCells>
  <conditionalFormatting sqref="M43">
    <cfRule type="cellIs" dxfId="48" priority="49" stopIfTrue="1" operator="equal">
      <formula>#REF!</formula>
    </cfRule>
  </conditionalFormatting>
  <conditionalFormatting sqref="M48">
    <cfRule type="cellIs" dxfId="47" priority="46" stopIfTrue="1" operator="equal">
      <formula>#REF!</formula>
    </cfRule>
  </conditionalFormatting>
  <conditionalFormatting sqref="M39">
    <cfRule type="cellIs" dxfId="46" priority="54" stopIfTrue="1" operator="equal">
      <formula>#REF!</formula>
    </cfRule>
  </conditionalFormatting>
  <conditionalFormatting sqref="M38">
    <cfRule type="cellIs" dxfId="45" priority="52" stopIfTrue="1" operator="equal">
      <formula>#REF!</formula>
    </cfRule>
  </conditionalFormatting>
  <conditionalFormatting sqref="L35:M37">
    <cfRule type="cellIs" dxfId="44" priority="53" stopIfTrue="1" operator="equal">
      <formula>#REF!</formula>
    </cfRule>
  </conditionalFormatting>
  <conditionalFormatting sqref="M44">
    <cfRule type="cellIs" dxfId="43" priority="51" stopIfTrue="1" operator="equal">
      <formula>#REF!</formula>
    </cfRule>
  </conditionalFormatting>
  <conditionalFormatting sqref="L40:M42">
    <cfRule type="cellIs" dxfId="42" priority="50" stopIfTrue="1" operator="equal">
      <formula>#REF!</formula>
    </cfRule>
  </conditionalFormatting>
  <conditionalFormatting sqref="M49">
    <cfRule type="cellIs" dxfId="41" priority="48" stopIfTrue="1" operator="equal">
      <formula>#REF!</formula>
    </cfRule>
  </conditionalFormatting>
  <conditionalFormatting sqref="L45:M47">
    <cfRule type="cellIs" dxfId="40" priority="47" stopIfTrue="1" operator="equal">
      <formula>#REF!</formula>
    </cfRule>
  </conditionalFormatting>
  <conditionalFormatting sqref="M53">
    <cfRule type="cellIs" dxfId="39" priority="43" stopIfTrue="1" operator="equal">
      <formula>#REF!</formula>
    </cfRule>
  </conditionalFormatting>
  <conditionalFormatting sqref="M54">
    <cfRule type="cellIs" dxfId="38" priority="45" stopIfTrue="1" operator="equal">
      <formula>#REF!</formula>
    </cfRule>
  </conditionalFormatting>
  <conditionalFormatting sqref="L50:M52">
    <cfRule type="cellIs" dxfId="37" priority="44" stopIfTrue="1" operator="equal">
      <formula>#REF!</formula>
    </cfRule>
  </conditionalFormatting>
  <conditionalFormatting sqref="M58">
    <cfRule type="cellIs" dxfId="36" priority="40" stopIfTrue="1" operator="equal">
      <formula>#REF!</formula>
    </cfRule>
  </conditionalFormatting>
  <conditionalFormatting sqref="M59">
    <cfRule type="cellIs" dxfId="35" priority="42" stopIfTrue="1" operator="equal">
      <formula>#REF!</formula>
    </cfRule>
  </conditionalFormatting>
  <conditionalFormatting sqref="L55:M57">
    <cfRule type="cellIs" dxfId="34" priority="41" stopIfTrue="1" operator="equal">
      <formula>#REF!</formula>
    </cfRule>
  </conditionalFormatting>
  <conditionalFormatting sqref="M63">
    <cfRule type="cellIs" dxfId="33" priority="37" stopIfTrue="1" operator="equal">
      <formula>#REF!</formula>
    </cfRule>
  </conditionalFormatting>
  <conditionalFormatting sqref="M64">
    <cfRule type="cellIs" dxfId="32" priority="39" stopIfTrue="1" operator="equal">
      <formula>#REF!</formula>
    </cfRule>
  </conditionalFormatting>
  <conditionalFormatting sqref="L60:M62">
    <cfRule type="cellIs" dxfId="31" priority="38" stopIfTrue="1" operator="equal">
      <formula>#REF!</formula>
    </cfRule>
  </conditionalFormatting>
  <conditionalFormatting sqref="M68">
    <cfRule type="cellIs" dxfId="30" priority="34" stopIfTrue="1" operator="equal">
      <formula>#REF!</formula>
    </cfRule>
  </conditionalFormatting>
  <conditionalFormatting sqref="M69">
    <cfRule type="cellIs" dxfId="29" priority="36" stopIfTrue="1" operator="equal">
      <formula>#REF!</formula>
    </cfRule>
  </conditionalFormatting>
  <conditionalFormatting sqref="L65:M67">
    <cfRule type="cellIs" dxfId="28" priority="35" stopIfTrue="1" operator="equal">
      <formula>#REF!</formula>
    </cfRule>
  </conditionalFormatting>
  <conditionalFormatting sqref="M73">
    <cfRule type="cellIs" dxfId="27" priority="31" stopIfTrue="1" operator="equal">
      <formula>#REF!</formula>
    </cfRule>
  </conditionalFormatting>
  <conditionalFormatting sqref="M74">
    <cfRule type="cellIs" dxfId="26" priority="33" stopIfTrue="1" operator="equal">
      <formula>#REF!</formula>
    </cfRule>
  </conditionalFormatting>
  <conditionalFormatting sqref="L70:M72">
    <cfRule type="cellIs" dxfId="25" priority="32" stopIfTrue="1" operator="equal">
      <formula>#REF!</formula>
    </cfRule>
  </conditionalFormatting>
  <conditionalFormatting sqref="M78">
    <cfRule type="cellIs" dxfId="24" priority="28" stopIfTrue="1" operator="equal">
      <formula>#REF!</formula>
    </cfRule>
  </conditionalFormatting>
  <conditionalFormatting sqref="M79">
    <cfRule type="cellIs" dxfId="23" priority="30" stopIfTrue="1" operator="equal">
      <formula>#REF!</formula>
    </cfRule>
  </conditionalFormatting>
  <conditionalFormatting sqref="L75:M77">
    <cfRule type="cellIs" dxfId="22" priority="29" stopIfTrue="1" operator="equal">
      <formula>#REF!</formula>
    </cfRule>
  </conditionalFormatting>
  <conditionalFormatting sqref="M83">
    <cfRule type="cellIs" dxfId="21" priority="25" stopIfTrue="1" operator="equal">
      <formula>#REF!</formula>
    </cfRule>
  </conditionalFormatting>
  <conditionalFormatting sqref="M84">
    <cfRule type="cellIs" dxfId="20" priority="27" stopIfTrue="1" operator="equal">
      <formula>#REF!</formula>
    </cfRule>
  </conditionalFormatting>
  <conditionalFormatting sqref="L80:M82">
    <cfRule type="cellIs" dxfId="19" priority="26" stopIfTrue="1" operator="equal">
      <formula>#REF!</formula>
    </cfRule>
  </conditionalFormatting>
  <conditionalFormatting sqref="M88">
    <cfRule type="cellIs" dxfId="18" priority="22" stopIfTrue="1" operator="equal">
      <formula>#REF!</formula>
    </cfRule>
  </conditionalFormatting>
  <conditionalFormatting sqref="M89">
    <cfRule type="cellIs" dxfId="17" priority="24" stopIfTrue="1" operator="equal">
      <formula>#REF!</formula>
    </cfRule>
  </conditionalFormatting>
  <conditionalFormatting sqref="L85:M87">
    <cfRule type="cellIs" dxfId="16" priority="23" stopIfTrue="1" operator="equal">
      <formula>#REF!</formula>
    </cfRule>
  </conditionalFormatting>
  <conditionalFormatting sqref="M93 M98 M103 M108 M113 M118 M123 M128 M133 M138 M143">
    <cfRule type="cellIs" dxfId="15" priority="19" stopIfTrue="1" operator="equal">
      <formula>#REF!</formula>
    </cfRule>
  </conditionalFormatting>
  <conditionalFormatting sqref="M94 M99 M104 M109 M114 M119 M124 M129 M134 M139 M144">
    <cfRule type="cellIs" dxfId="14" priority="21" stopIfTrue="1" operator="equal">
      <formula>#REF!</formula>
    </cfRule>
  </conditionalFormatting>
  <conditionalFormatting sqref="L90:M92 L95:M97 L100:M102 L105:M107 L110:M112 L115:M117 L120:M122 L125:M127 L130:M132 L135:M137 L140:M142">
    <cfRule type="cellIs" dxfId="13" priority="20" stopIfTrue="1" operator="equal">
      <formula>#REF!</formula>
    </cfRule>
  </conditionalFormatting>
  <conditionalFormatting sqref="M15:M19">
    <cfRule type="cellIs" dxfId="12" priority="16" stopIfTrue="1" operator="equal">
      <formula>#REF!</formula>
    </cfRule>
  </conditionalFormatting>
  <conditionalFormatting sqref="M28">
    <cfRule type="cellIs" dxfId="11" priority="10" stopIfTrue="1" operator="equal">
      <formula>#REF!</formula>
    </cfRule>
  </conditionalFormatting>
  <conditionalFormatting sqref="M33">
    <cfRule type="cellIs" dxfId="10" priority="7" stopIfTrue="1" operator="equal">
      <formula>#REF!</formula>
    </cfRule>
  </conditionalFormatting>
  <conditionalFormatting sqref="M24">
    <cfRule type="cellIs" dxfId="9" priority="15" stopIfTrue="1" operator="equal">
      <formula>#REF!</formula>
    </cfRule>
  </conditionalFormatting>
  <conditionalFormatting sqref="M23">
    <cfRule type="cellIs" dxfId="8" priority="13" stopIfTrue="1" operator="equal">
      <formula>#REF!</formula>
    </cfRule>
  </conditionalFormatting>
  <conditionalFormatting sqref="L20:M22">
    <cfRule type="cellIs" dxfId="7" priority="14" stopIfTrue="1" operator="equal">
      <formula>#REF!</formula>
    </cfRule>
  </conditionalFormatting>
  <conditionalFormatting sqref="M29">
    <cfRule type="cellIs" dxfId="6" priority="12" stopIfTrue="1" operator="equal">
      <formula>#REF!</formula>
    </cfRule>
  </conditionalFormatting>
  <conditionalFormatting sqref="L25:M27">
    <cfRule type="cellIs" dxfId="5" priority="11" stopIfTrue="1" operator="equal">
      <formula>#REF!</formula>
    </cfRule>
  </conditionalFormatting>
  <conditionalFormatting sqref="M34">
    <cfRule type="cellIs" dxfId="4" priority="9" stopIfTrue="1" operator="equal">
      <formula>#REF!</formula>
    </cfRule>
  </conditionalFormatting>
  <conditionalFormatting sqref="L30:M32">
    <cfRule type="cellIs" dxfId="3" priority="8" stopIfTrue="1" operator="equal">
      <formula>#REF!</formula>
    </cfRule>
  </conditionalFormatting>
  <conditionalFormatting sqref="M148">
    <cfRule type="cellIs" dxfId="2" priority="1" stopIfTrue="1" operator="equal">
      <formula>#REF!</formula>
    </cfRule>
  </conditionalFormatting>
  <conditionalFormatting sqref="M149">
    <cfRule type="cellIs" dxfId="1" priority="3" stopIfTrue="1" operator="equal">
      <formula>#REF!</formula>
    </cfRule>
  </conditionalFormatting>
  <conditionalFormatting sqref="L145:M147">
    <cfRule type="cellIs" dxfId="0" priority="2" stopIfTrue="1" operator="equal">
      <formula>#REF!</formula>
    </cfRule>
  </conditionalFormatting>
  <dataValidations count="2">
    <dataValidation allowBlank="1" showInputMessage="1" showErrorMessage="1" promptTitle="Completar por el Oferente" prompt=" " sqref="K49:M49 K38:L38 K39:M39 K43:L43 K44:M44 K48:L48 E152 K54:M54 K53:L53 K58:L58 K59:M59 K63:L63 K64:M64 K68:L68 K69:M69 K73:L73 K74:M74 K78:L78 K79:M79 K83:L83 K84:M84 K88:L88 K89:M89 K93:L93 K94:M94 K104:M104 K98:L98 K103:L103 K108:L108 K99:M99 K109:M109 K119:M119 K113:L113 K114:M114 K124:M124 K118:L118 K123:L123 K128:L128 K129:M129 K133:L133 K134:M134 K149:M149 K138:L138 K143:L143 K139:M139 K33:L33 K34:M34 K18:L18 K19:M19 K23:L23 K24:M24 K28:L28 K29:M29 K144:M144 K148:L148 K15:K17 K20:K22 K25:K27 K30:K32 K35:K37 K40:K42 K45:K47 K50:K52 K55:K57 K60:K62 K65:K67 K70:K72 K75:K77 K80:K82 K85:K87 K90:K92 K95:K97 K100:K102 K105:K107 K110:K112 K115:K117 K120:K122 K125:K127 K130:K132 K135:K137 K140:K142 K145:K147"/>
    <dataValidation operator="equal" allowBlank="1" showInputMessage="1" showErrorMessage="1" promptTitle="Completar por el Oferente" prompt=" " sqref="L6:N10"/>
  </dataValidations>
  <printOptions horizontalCentered="1" verticalCentered="1"/>
  <pageMargins left="0" right="0" top="0" bottom="0" header="0" footer="0"/>
  <pageSetup paperSize="9" scale="73" orientation="portrait" r:id="rId1"/>
  <rowBreaks count="1" manualBreakCount="1">
    <brk id="69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Completar!#REF!</xm:f>
          </x14:formula1>
          <xm:sqref>L11:N11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Completar</vt:lpstr>
      <vt:lpstr>Nacional</vt:lpstr>
      <vt:lpstr>Extranjero</vt:lpstr>
      <vt:lpstr>Extranjero!Área_de_impresión</vt:lpstr>
      <vt:lpstr>Nacional!Área_de_impresión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2022-08-26T14:45:03Z</dcterms:modified>
</cp:coreProperties>
</file>