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pqVVxWMIwey0M7zGijnoPIKyCR6ZatNJV29XokHJUwZZgD6qiufZkA7rouUzL14Jrw5yZr07YtrCP/PTzg7eyA==" workbookSaltValue="MLMAqH6jt5CSGYNuxB5Z7g==" workbookSpinCount="100000" lockStructure="1"/>
  <bookViews>
    <workbookView xWindow="240" yWindow="105" windowWidth="14805" windowHeight="8010" activeTab="1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Extranjero'!$B$1:$L$29</definedName>
  </definedNames>
  <calcPr calcId="152511"/>
</workbook>
</file>

<file path=xl/calcChain.xml><?xml version="1.0" encoding="utf-8"?>
<calcChain xmlns="http://schemas.openxmlformats.org/spreadsheetml/2006/main">
  <c r="D22" i="6" l="1"/>
  <c r="D7" i="6" l="1"/>
  <c r="D7" i="2" l="1"/>
  <c r="D8" i="6" l="1"/>
  <c r="D8" i="2"/>
  <c r="D21" i="2" l="1"/>
  <c r="D24" i="6"/>
  <c r="D23" i="6"/>
  <c r="C15" i="6"/>
  <c r="D15" i="6" s="1"/>
  <c r="D11" i="6"/>
  <c r="D6" i="6"/>
  <c r="D5" i="6"/>
  <c r="D11" i="2"/>
  <c r="D6" i="2"/>
  <c r="D22" i="2"/>
  <c r="D20" i="2"/>
  <c r="D19" i="2"/>
  <c r="D5" i="2"/>
  <c r="B15" i="2"/>
  <c r="G15" i="2" s="1"/>
  <c r="H15" i="6" l="1"/>
  <c r="D15" i="2"/>
  <c r="C15" i="2"/>
  <c r="J15" i="2" s="1"/>
  <c r="E15" i="2"/>
  <c r="F15" i="2"/>
  <c r="E15" i="6"/>
  <c r="G15" i="6"/>
  <c r="L17" i="6"/>
  <c r="L19" i="6"/>
  <c r="F15" i="6"/>
  <c r="L16" i="6"/>
  <c r="L15" i="6"/>
  <c r="L18" i="6"/>
  <c r="K15" i="2" l="1"/>
  <c r="K16" i="2" s="1"/>
  <c r="J16" i="2" l="1"/>
  <c r="K17" i="2" s="1"/>
  <c r="K18" i="2" l="1"/>
  <c r="I20" i="6" l="1"/>
</calcChain>
</file>

<file path=xl/sharedStrings.xml><?xml version="1.0" encoding="utf-8"?>
<sst xmlns="http://schemas.openxmlformats.org/spreadsheetml/2006/main" count="100" uniqueCount="70">
  <si>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</si>
  <si>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</si>
  <si>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</si>
  <si>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</si>
  <si>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</si>
  <si>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</si>
  <si>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</si>
  <si>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</si>
  <si>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</si>
  <si>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</si>
  <si>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</si>
  <si>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</si>
  <si>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</si>
  <si>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</si>
  <si>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</si>
  <si>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</si>
  <si>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</si>
  <si>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</si>
  <si>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</si>
  <si>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</si>
  <si>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</si>
  <si>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</si>
  <si>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</si>
  <si>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</si>
  <si>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</si>
  <si>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</si>
  <si>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</si>
  <si>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</si>
  <si>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</si>
  <si>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</si>
  <si>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</si>
  <si>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</si>
  <si>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</si>
  <si>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</si>
  <si>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</si>
  <si>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</si>
  <si>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</si>
  <si>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</si>
  <si>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</si>
  <si>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</si>
  <si>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</si>
  <si>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</si>
  <si>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</si>
  <si>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</si>
  <si>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</si>
  <si>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</si>
  <si>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</si>
  <si>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</si>
  <si>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</si>
  <si>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</si>
  <si>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</si>
  <si>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</si>
  <si>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</si>
  <si>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</si>
  <si>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</si>
  <si>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</si>
  <si>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</si>
  <si>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</si>
  <si>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</si>
  <si>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Directa por Compulsa Abreviada</t>
  </si>
  <si>
    <t>Según Artículo 117 del R.C.C.</t>
  </si>
  <si>
    <t>Según artículo 7° del PCP</t>
  </si>
  <si>
    <t>57/2019</t>
  </si>
  <si>
    <t>TRE-SOF- SOFS-0001827/2018</t>
  </si>
  <si>
    <t>Provisión de cables para instalaciones de señalamiento - Línea General Roca</t>
  </si>
  <si>
    <t>MTS</t>
  </si>
  <si>
    <t>NUM85308010100N</t>
  </si>
  <si>
    <t>CABLE MULTICUADRETE BLINDADO 3X4X1.4MM</t>
  </si>
  <si>
    <t>Según artículo 27° del PCP</t>
  </si>
  <si>
    <t>Según artículo 28° del PCP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</si>
</sst>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  <numFmt numFmtId="166" formatCode="_-* #,##0_-;\-* #,##0_-;_-* &quot;-&quot;??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1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43" fontId="7" fillId="7" borderId="0" xfId="4" applyFont="1" applyFill="1" applyProtection="1">
      <protection hidden="1"/>
    </xf>
    <xf numFmtId="43" fontId="7" fillId="5" borderId="0" xfId="4" applyFont="1" applyFill="1" applyProtection="1">
      <protection hidden="1"/>
    </xf>
    <xf numFmtId="43" fontId="7" fillId="5" borderId="0" xfId="4" applyFont="1" applyFill="1" applyBorder="1" applyProtection="1">
      <protection hidden="1"/>
    </xf>
    <xf numFmtId="43" fontId="7" fillId="5" borderId="0" xfId="4" applyFont="1" applyFill="1" applyBorder="1" applyAlignment="1" applyProtection="1">
      <alignment horizontal="left"/>
      <protection hidden="1"/>
    </xf>
    <xf numFmtId="43" fontId="10" fillId="5" borderId="0" xfId="4" applyFont="1" applyFill="1" applyProtection="1">
      <protection hidden="1"/>
    </xf>
    <xf numFmtId="43" fontId="6" fillId="6" borderId="22" xfId="4" applyFont="1" applyFill="1" applyBorder="1" applyAlignment="1" applyProtection="1">
      <alignment horizontal="center" vertical="center"/>
      <protection hidden="1"/>
    </xf>
    <xf numFmtId="166" fontId="6" fillId="6" borderId="15" xfId="4" applyNumberFormat="1" applyFont="1" applyFill="1" applyBorder="1" applyAlignment="1" applyProtection="1">
      <alignment horizontal="center" vertical="center"/>
      <protection hidden="1"/>
    </xf>
    <xf numFmtId="14" fontId="7" fillId="5" borderId="0" xfId="4" applyNumberFormat="1" applyFont="1" applyFill="1" applyBorder="1" applyAlignment="1" applyProtection="1">
      <alignment horizontal="right"/>
      <protection hidden="1"/>
    </xf>
    <xf numFmtId="0" fontId="15" fillId="0" borderId="22" xfId="0" applyFont="1" applyBorder="1" applyAlignment="1">
      <alignment wrapText="1"/>
    </xf>
    <xf numFmtId="0" fontId="12" fillId="6" borderId="0" xfId="1" applyFont="1" applyFill="1" applyBorder="1" applyAlignment="1" applyProtection="1">
      <alignment vertical="center"/>
      <protection hidden="1"/>
    </xf>
    <xf numFmtId="0" fontId="12" fillId="6" borderId="18" xfId="1" applyFont="1" applyFill="1" applyBorder="1" applyAlignment="1" applyProtection="1">
      <alignment vertical="center"/>
      <protection hidden="1"/>
    </xf>
    <xf numFmtId="0" fontId="6" fillId="6" borderId="15" xfId="0" applyFont="1" applyFill="1" applyBorder="1" applyAlignment="1" applyProtection="1">
      <alignment horizontal="center" vertical="center" wrapText="1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43" fontId="12" fillId="6" borderId="0" xfId="1" applyNumberFormat="1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43" fontId="12" fillId="6" borderId="0" xfId="1" applyNumberFormat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1" xfId="1" applyFont="1" applyFill="1" applyBorder="1" applyAlignment="1" applyProtection="1">
      <alignment horizontal="center" vertical="center"/>
      <protection locked="0"/>
    </xf>
    <xf numFmtId="43" fontId="1" fillId="6" borderId="4" xfId="1" applyNumberFormat="1" applyFont="1" applyFill="1" applyBorder="1" applyAlignment="1" applyProtection="1">
      <alignment vertical="center"/>
      <protection hidden="1"/>
    </xf>
    <xf numFmtId="0" fontId="1" fillId="6" borderId="4" xfId="1" applyFont="1" applyFill="1" applyBorder="1" applyAlignment="1" applyProtection="1">
      <alignment vertical="center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43" fontId="3" fillId="6" borderId="22" xfId="4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357188</xdr:colOff>
      <xdr:row>22</xdr:row>
      <xdr:rowOff>9804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1032" y="6582054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topLeftCell="A4" zoomScale="80" zoomScaleNormal="80" workbookViewId="0">
      <selection activeCell="D7" sqref="D7:G7"/>
    </sheetView>
  </sheetViews>
  <sheetFormatPr baseColWidth="10" defaultRowHeight="12.75"/>
  <cols>
    <col min="1" max="1" width="7.140625" style="1" customWidth="1"/>
    <col min="2" max="2" width="12.140625" style="1" customWidth="1"/>
    <col min="3" max="3" width="14.85546875" style="1" customWidth="1"/>
    <col min="4" max="4" width="11.140625" style="1" customWidth="1"/>
    <col min="5" max="5" width="18.5703125" style="1" customWidth="1"/>
    <col min="6" max="6" width="43.5703125" style="1" customWidth="1"/>
    <col min="7" max="7" width="13.42578125" style="1" hidden="1" customWidth="1"/>
    <col min="8" max="8" width="14.5703125" style="1" bestFit="1" customWidth="1"/>
    <col min="9" max="9" width="10.5703125" style="1" customWidth="1"/>
    <col min="10" max="10" width="21.140625" style="1" hidden="1" customWidth="1"/>
    <col min="11" max="11" width="21.7109375" style="1" customWidth="1"/>
    <col min="12" max="16384" width="11.42578125" style="1"/>
  </cols>
  <sheetData>
    <row r="1" spans="2:11" ht="13.5" thickBot="1"/>
    <row r="2" spans="2:11" ht="15" customHeight="1">
      <c r="B2" s="120" t="s">
        <v>57</v>
      </c>
      <c r="C2" s="121"/>
      <c r="D2" s="121"/>
      <c r="E2" s="121"/>
      <c r="F2" s="121"/>
      <c r="G2" s="121"/>
      <c r="H2" s="121"/>
      <c r="I2" s="121"/>
      <c r="J2" s="121"/>
      <c r="K2" s="122"/>
    </row>
    <row r="3" spans="2:11" ht="15" customHeight="1">
      <c r="B3" s="123"/>
      <c r="C3" s="124"/>
      <c r="D3" s="124"/>
      <c r="E3" s="124"/>
      <c r="F3" s="124"/>
      <c r="G3" s="124"/>
      <c r="H3" s="124"/>
      <c r="I3" s="124"/>
      <c r="J3" s="124"/>
      <c r="K3" s="125"/>
    </row>
    <row r="4" spans="2:11" ht="15" customHeight="1" thickBot="1">
      <c r="B4" s="126"/>
      <c r="C4" s="127"/>
      <c r="D4" s="127"/>
      <c r="E4" s="127"/>
      <c r="F4" s="127"/>
      <c r="G4" s="127"/>
      <c r="H4" s="127"/>
      <c r="I4" s="127"/>
      <c r="J4" s="127"/>
      <c r="K4" s="128"/>
    </row>
    <row r="5" spans="2:11" ht="18.75" customHeight="1" thickBot="1">
      <c r="B5" s="129" t="s">
        <v>9</v>
      </c>
      <c r="C5" s="130"/>
      <c r="D5" s="145" t="str">
        <f>+'Completar SOFSE'!B5</f>
        <v>57/2019</v>
      </c>
      <c r="E5" s="145"/>
      <c r="F5" s="145"/>
      <c r="G5" s="146"/>
      <c r="H5" s="152" t="s">
        <v>12</v>
      </c>
      <c r="I5" s="153"/>
      <c r="J5" s="153"/>
      <c r="K5" s="154"/>
    </row>
    <row r="6" spans="2:11" ht="30" customHeight="1">
      <c r="B6" s="129" t="s">
        <v>26</v>
      </c>
      <c r="C6" s="130"/>
      <c r="D6" s="147" t="str">
        <f>+'Completar SOFSE'!B6</f>
        <v>Directa por Compulsa Abreviada</v>
      </c>
      <c r="E6" s="147"/>
      <c r="F6" s="147"/>
      <c r="G6" s="148"/>
      <c r="H6" s="155" t="s">
        <v>8</v>
      </c>
      <c r="I6" s="160"/>
      <c r="J6" s="161"/>
      <c r="K6" s="162"/>
    </row>
    <row r="7" spans="2:11" ht="33.75" customHeight="1">
      <c r="B7" s="7" t="s">
        <v>22</v>
      </c>
      <c r="C7" s="8"/>
      <c r="D7" s="149" t="str">
        <f>+'Completar SOFSE'!B7</f>
        <v>TRE-SOF- SOFS-0001827/2018</v>
      </c>
      <c r="E7" s="150"/>
      <c r="F7" s="150"/>
      <c r="G7" s="151"/>
      <c r="H7" s="156"/>
      <c r="I7" s="163"/>
      <c r="J7" s="164"/>
      <c r="K7" s="165"/>
    </row>
    <row r="8" spans="2:11" ht="21.75" customHeight="1">
      <c r="B8" s="133" t="s">
        <v>10</v>
      </c>
      <c r="C8" s="134"/>
      <c r="D8" s="150" t="str">
        <f>+'Completar SOFSE'!B8</f>
        <v>Provisión de cables para instalaciones de señalamiento - Línea General Roca</v>
      </c>
      <c r="E8" s="150"/>
      <c r="F8" s="150"/>
      <c r="G8" s="151"/>
      <c r="H8" s="9" t="s">
        <v>28</v>
      </c>
      <c r="I8" s="157"/>
      <c r="J8" s="158"/>
      <c r="K8" s="159"/>
    </row>
    <row r="9" spans="2:11" ht="16.5" customHeight="1">
      <c r="B9" s="133"/>
      <c r="C9" s="134"/>
      <c r="D9" s="150"/>
      <c r="E9" s="150"/>
      <c r="F9" s="150"/>
      <c r="G9" s="151"/>
      <c r="H9" s="10" t="s">
        <v>1</v>
      </c>
      <c r="I9" s="157"/>
      <c r="J9" s="158"/>
      <c r="K9" s="159"/>
    </row>
    <row r="10" spans="2:11" ht="16.5" customHeight="1">
      <c r="B10" s="133"/>
      <c r="C10" s="134"/>
      <c r="D10" s="150"/>
      <c r="E10" s="150"/>
      <c r="F10" s="150"/>
      <c r="G10" s="151"/>
      <c r="H10" s="10" t="s">
        <v>2</v>
      </c>
      <c r="I10" s="142"/>
      <c r="J10" s="143"/>
      <c r="K10" s="144"/>
    </row>
    <row r="11" spans="2:11" ht="15">
      <c r="B11" s="14" t="s">
        <v>18</v>
      </c>
      <c r="C11" s="15"/>
      <c r="D11" s="74" t="str">
        <f>+'Completar SOFSE'!B11</f>
        <v>Total</v>
      </c>
      <c r="E11" s="15"/>
      <c r="F11" s="8"/>
      <c r="G11" s="8"/>
      <c r="H11" s="11" t="s">
        <v>5</v>
      </c>
      <c r="I11" s="139"/>
      <c r="J11" s="140"/>
      <c r="K11" s="141"/>
    </row>
    <row r="12" spans="2:11" ht="13.5" thickBot="1">
      <c r="B12" s="16"/>
      <c r="C12" s="17"/>
      <c r="D12" s="17"/>
      <c r="E12" s="18"/>
      <c r="F12" s="17"/>
      <c r="G12" s="17"/>
      <c r="H12" s="12"/>
      <c r="I12" s="19"/>
      <c r="J12" s="19"/>
      <c r="K12" s="13"/>
    </row>
    <row r="13" spans="2:11" ht="15" customHeight="1">
      <c r="B13" s="131" t="s">
        <v>55</v>
      </c>
      <c r="C13" s="135" t="s">
        <v>11</v>
      </c>
      <c r="D13" s="135" t="s">
        <v>3</v>
      </c>
      <c r="E13" s="137" t="s">
        <v>4</v>
      </c>
      <c r="F13" s="110" t="s">
        <v>31</v>
      </c>
      <c r="G13" s="110" t="s">
        <v>54</v>
      </c>
      <c r="H13" s="108" t="s">
        <v>32</v>
      </c>
      <c r="I13" s="108" t="s">
        <v>33</v>
      </c>
      <c r="J13" s="106" t="s">
        <v>34</v>
      </c>
      <c r="K13" s="108" t="s">
        <v>35</v>
      </c>
    </row>
    <row r="14" spans="2:11" ht="15.75" customHeight="1" thickBot="1">
      <c r="B14" s="132"/>
      <c r="C14" s="136"/>
      <c r="D14" s="136"/>
      <c r="E14" s="138"/>
      <c r="F14" s="111"/>
      <c r="G14" s="111"/>
      <c r="H14" s="109"/>
      <c r="I14" s="109"/>
      <c r="J14" s="107"/>
      <c r="K14" s="109"/>
    </row>
    <row r="15" spans="2:11" ht="25.5">
      <c r="B15" s="2">
        <f>+'Completar SOFSE'!A21</f>
        <v>1</v>
      </c>
      <c r="C15" s="98">
        <f>VLOOKUP(B15,'Completar SOFSE'!$A$19:$E$454,2,0)</f>
        <v>15000</v>
      </c>
      <c r="D15" s="3" t="str">
        <f>VLOOKUP(B15,'Completar SOFSE'!$A$19:$E$454,3,0)</f>
        <v>MTS</v>
      </c>
      <c r="E15" s="3" t="str">
        <f>VLOOKUP(B15,'Completar SOFSE'!$A$19:$E$454,4,0)</f>
        <v>NUM85308010100N</v>
      </c>
      <c r="F15" s="103" t="str">
        <f>VLOOKUP(B15,'Completar SOFSE'!$A$19:$E$454,5,0)</f>
        <v>CABLE MULTICUADRETE BLINDADO 3X4X1.4MM</v>
      </c>
      <c r="G15" s="73">
        <f>VLOOKUP(B15,'Completar SOFSE'!$A$19:$F$454,6,0)</f>
        <v>0</v>
      </c>
      <c r="H15" s="4"/>
      <c r="I15" s="48"/>
      <c r="J15" s="43">
        <f>+(C15*H15)*I15</f>
        <v>0</v>
      </c>
      <c r="K15" s="20">
        <f>+C15*H15</f>
        <v>0</v>
      </c>
    </row>
    <row r="16" spans="2:11" ht="19.5" customHeight="1" thickBot="1">
      <c r="B16" s="112" t="s">
        <v>19</v>
      </c>
      <c r="C16" s="113"/>
      <c r="D16" s="113"/>
      <c r="E16" s="113"/>
      <c r="F16" s="114"/>
      <c r="G16" s="76"/>
      <c r="H16" s="77"/>
      <c r="I16" s="77"/>
      <c r="J16" s="78">
        <f>SUM(J15:J15)</f>
        <v>0</v>
      </c>
      <c r="K16" s="91">
        <f>SUM(K15:K15)</f>
        <v>0</v>
      </c>
    </row>
    <row r="17" spans="2:11" ht="16.5" customHeight="1" thickBot="1">
      <c r="B17" s="115" t="s">
        <v>20</v>
      </c>
      <c r="C17" s="116"/>
      <c r="D17" s="116"/>
      <c r="E17" s="116"/>
      <c r="F17" s="117"/>
      <c r="G17" s="76"/>
      <c r="H17" s="77"/>
      <c r="I17" s="77"/>
      <c r="J17" s="78"/>
      <c r="K17" s="79">
        <f>+J16</f>
        <v>0</v>
      </c>
    </row>
    <row r="18" spans="2:11" ht="18.75" thickBot="1">
      <c r="B18" s="115" t="s">
        <v>0</v>
      </c>
      <c r="C18" s="116"/>
      <c r="D18" s="116"/>
      <c r="E18" s="116"/>
      <c r="F18" s="117"/>
      <c r="G18" s="76"/>
      <c r="H18" s="77"/>
      <c r="I18" s="77"/>
      <c r="J18" s="78"/>
      <c r="K18" s="80">
        <f>+K16+K17</f>
        <v>0</v>
      </c>
    </row>
    <row r="19" spans="2:11" ht="19.5" customHeight="1" thickBot="1">
      <c r="B19" s="118" t="s">
        <v>21</v>
      </c>
      <c r="C19" s="119"/>
      <c r="D19" s="104" t="str">
        <f>+'Completar SOFSE'!B12</f>
        <v>Según artículo 27° del PCP</v>
      </c>
      <c r="E19" s="104"/>
      <c r="F19" s="104"/>
      <c r="G19" s="104"/>
      <c r="H19" s="104"/>
      <c r="I19" s="104"/>
      <c r="J19" s="104"/>
      <c r="K19" s="105"/>
    </row>
    <row r="20" spans="2:11" ht="18" customHeight="1" thickBot="1">
      <c r="B20" s="118" t="s">
        <v>6</v>
      </c>
      <c r="C20" s="119"/>
      <c r="D20" s="104" t="str">
        <f>+'Completar SOFSE'!B13</f>
        <v>Según artículo 7° del PCP</v>
      </c>
      <c r="E20" s="104"/>
      <c r="F20" s="104"/>
      <c r="G20" s="104"/>
      <c r="H20" s="104"/>
      <c r="I20" s="104"/>
      <c r="J20" s="104"/>
      <c r="K20" s="105"/>
    </row>
    <row r="21" spans="2:11" ht="18" customHeight="1" thickBot="1">
      <c r="B21" s="118" t="s">
        <v>56</v>
      </c>
      <c r="C21" s="119"/>
      <c r="D21" s="104" t="str">
        <f>+'Completar SOFSE'!B14</f>
        <v>Según artículo 7° del PCP</v>
      </c>
      <c r="E21" s="104"/>
      <c r="F21" s="104"/>
      <c r="G21" s="104"/>
      <c r="H21" s="104"/>
      <c r="I21" s="104"/>
      <c r="J21" s="104"/>
      <c r="K21" s="105"/>
    </row>
    <row r="22" spans="2:11" ht="24" customHeight="1" thickBot="1">
      <c r="B22" s="118" t="s">
        <v>7</v>
      </c>
      <c r="C22" s="119"/>
      <c r="D22" s="104" t="str">
        <f>+'Completar SOFSE'!B15</f>
        <v>Según Artículo 117 del R.C.C.</v>
      </c>
      <c r="E22" s="104"/>
      <c r="F22" s="104"/>
      <c r="G22" s="104"/>
      <c r="H22" s="104"/>
      <c r="I22" s="104"/>
      <c r="J22" s="104"/>
      <c r="K22" s="105"/>
    </row>
    <row r="23" spans="2:11">
      <c r="B23" s="21"/>
      <c r="C23" s="22"/>
      <c r="D23" s="22"/>
      <c r="E23" s="22"/>
      <c r="F23" s="23"/>
      <c r="G23" s="23"/>
      <c r="H23" s="23"/>
      <c r="I23" s="23"/>
      <c r="J23" s="23"/>
      <c r="K23" s="24"/>
    </row>
    <row r="24" spans="2:11">
      <c r="B24" s="21"/>
      <c r="C24" s="22"/>
      <c r="D24" s="22"/>
      <c r="E24" s="22"/>
      <c r="F24" s="23"/>
      <c r="G24" s="23"/>
      <c r="H24" s="23"/>
      <c r="I24" s="23"/>
      <c r="J24" s="23"/>
      <c r="K24" s="24"/>
    </row>
    <row r="25" spans="2:11">
      <c r="B25" s="21"/>
      <c r="C25" s="22"/>
      <c r="D25" s="22"/>
      <c r="E25" s="22"/>
      <c r="F25" s="23"/>
      <c r="G25" s="23"/>
      <c r="H25" s="23"/>
      <c r="I25" s="23"/>
      <c r="J25" s="23"/>
      <c r="K25" s="24"/>
    </row>
    <row r="26" spans="2:11" ht="13.5" thickBot="1">
      <c r="B26" s="25"/>
      <c r="C26" s="26"/>
      <c r="D26" s="26"/>
      <c r="E26" s="26"/>
      <c r="F26" s="27"/>
      <c r="G26" s="27"/>
      <c r="H26" s="27"/>
      <c r="I26" s="27"/>
      <c r="J26" s="27"/>
      <c r="K26" s="28"/>
    </row>
  </sheetData>
  <sheetProtection algorithmName="SHA-512" hashValue="zh4skGBSIpWi/2Z2lFxzsyq62nyDkpDJ5yyV+QVXQwzmxswyjABxvV+5SC6/4ACuII9RLAeV9SA0C8le8ow12w==" saltValue="dJpme7QyNVTrpaxwsYstLg==" spinCount="100000" sheet="1" objects="1" scenarios="1"/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22:C22"/>
    <mergeCell ref="B19:C19"/>
    <mergeCell ref="B20:C2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19:K19"/>
    <mergeCell ref="D20:K20"/>
    <mergeCell ref="D22:K22"/>
    <mergeCell ref="J13:J14"/>
    <mergeCell ref="K13:K14"/>
    <mergeCell ref="G13:G14"/>
    <mergeCell ref="B16:F16"/>
    <mergeCell ref="B17:F17"/>
    <mergeCell ref="B18:F18"/>
    <mergeCell ref="B21:C21"/>
    <mergeCell ref="D21:K21"/>
  </mergeCells>
  <dataValidations count="4">
    <dataValidation allowBlank="1" showInputMessage="1" showErrorMessage="1" promptTitle="Completar por el oferente" prompt="Completar por el oferente" sqref="J15"/>
    <dataValidation allowBlank="1" showErrorMessage="1" promptTitle="Completar por el oferente" prompt="Completar por el oferente" sqref="K15"/>
    <dataValidation allowBlank="1" showInputMessage="1" showErrorMessage="1" promptTitle="Completar por el Oferente" prompt=" " sqref="H15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9"/>
  <sheetViews>
    <sheetView tabSelected="1" zoomScale="85" zoomScaleNormal="85" workbookViewId="0">
      <selection activeCell="D8" sqref="D8:H9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1"/>
      <c r="C1" s="41"/>
      <c r="D1" s="41"/>
      <c r="E1" s="41"/>
      <c r="F1" s="41"/>
      <c r="G1" s="42"/>
      <c r="H1" s="42"/>
      <c r="I1" s="42"/>
      <c r="J1" s="42"/>
      <c r="K1" s="42"/>
      <c r="L1" s="42"/>
    </row>
    <row r="2" spans="2:12" ht="13.5" thickBot="1">
      <c r="B2" s="41"/>
      <c r="C2" s="41"/>
      <c r="D2" s="41"/>
      <c r="E2" s="41"/>
      <c r="F2" s="41"/>
      <c r="G2" s="42"/>
      <c r="H2" s="42"/>
      <c r="I2" s="42"/>
      <c r="J2" s="42"/>
      <c r="K2" s="42"/>
      <c r="L2" s="42"/>
    </row>
    <row r="3" spans="2:12" ht="23.25" customHeight="1">
      <c r="B3" s="120" t="s">
        <v>58</v>
      </c>
      <c r="C3" s="121"/>
      <c r="D3" s="121"/>
      <c r="E3" s="121"/>
      <c r="F3" s="121"/>
      <c r="G3" s="121"/>
      <c r="H3" s="121"/>
      <c r="I3" s="121"/>
      <c r="J3" s="121"/>
      <c r="K3" s="121"/>
      <c r="L3" s="122"/>
    </row>
    <row r="4" spans="2:12" ht="13.5" thickBot="1">
      <c r="B4" s="126"/>
      <c r="C4" s="127"/>
      <c r="D4" s="127"/>
      <c r="E4" s="127"/>
      <c r="F4" s="127"/>
      <c r="G4" s="127"/>
      <c r="H4" s="127"/>
      <c r="I4" s="127"/>
      <c r="J4" s="127"/>
      <c r="K4" s="127"/>
      <c r="L4" s="128"/>
    </row>
    <row r="5" spans="2:12" ht="15" thickBot="1">
      <c r="B5" s="166" t="s">
        <v>9</v>
      </c>
      <c r="C5" s="167"/>
      <c r="D5" s="210" t="str">
        <f>+'Completar SOFSE'!B5</f>
        <v>57/2019</v>
      </c>
      <c r="E5" s="210"/>
      <c r="F5" s="210"/>
      <c r="G5" s="210"/>
      <c r="H5" s="211"/>
      <c r="I5" s="170" t="s">
        <v>12</v>
      </c>
      <c r="J5" s="171"/>
      <c r="K5" s="171"/>
      <c r="L5" s="172"/>
    </row>
    <row r="6" spans="2:12" ht="14.25">
      <c r="B6" s="166" t="s">
        <v>26</v>
      </c>
      <c r="C6" s="167"/>
      <c r="D6" s="189" t="str">
        <f>+'Completar SOFSE'!B6</f>
        <v>Directa por Compulsa Abreviada</v>
      </c>
      <c r="E6" s="189"/>
      <c r="F6" s="189"/>
      <c r="G6" s="189"/>
      <c r="H6" s="190"/>
      <c r="I6" s="175" t="s">
        <v>8</v>
      </c>
      <c r="J6" s="183"/>
      <c r="K6" s="184"/>
      <c r="L6" s="185"/>
    </row>
    <row r="7" spans="2:12" ht="20.25" customHeight="1">
      <c r="B7" s="49" t="s">
        <v>51</v>
      </c>
      <c r="C7" s="86"/>
      <c r="D7" s="212" t="str">
        <f>+'Completar SOFSE'!B7</f>
        <v>TRE-SOF- SOFS-0001827/2018</v>
      </c>
      <c r="E7" s="189"/>
      <c r="F7" s="189"/>
      <c r="G7" s="189"/>
      <c r="H7" s="190"/>
      <c r="I7" s="176"/>
      <c r="J7" s="186"/>
      <c r="K7" s="187"/>
      <c r="L7" s="188"/>
    </row>
    <row r="8" spans="2:12" ht="25.5" customHeight="1">
      <c r="B8" s="168" t="s">
        <v>10</v>
      </c>
      <c r="C8" s="169"/>
      <c r="D8" s="189" t="str">
        <f>+'Completar SOFSE'!B8</f>
        <v>Provisión de cables para instalaciones de señalamiento - Línea General Roca</v>
      </c>
      <c r="E8" s="189"/>
      <c r="F8" s="189"/>
      <c r="G8" s="189"/>
      <c r="H8" s="190"/>
      <c r="I8" s="50" t="s">
        <v>52</v>
      </c>
      <c r="J8" s="177"/>
      <c r="K8" s="178"/>
      <c r="L8" s="179"/>
    </row>
    <row r="9" spans="2:12" ht="12.75" customHeight="1">
      <c r="B9" s="168"/>
      <c r="C9" s="169"/>
      <c r="D9" s="189"/>
      <c r="E9" s="189"/>
      <c r="F9" s="189"/>
      <c r="G9" s="189"/>
      <c r="H9" s="190"/>
      <c r="I9" s="51" t="s">
        <v>1</v>
      </c>
      <c r="J9" s="177"/>
      <c r="K9" s="178"/>
      <c r="L9" s="179"/>
    </row>
    <row r="10" spans="2:12" ht="18" customHeight="1">
      <c r="B10" s="168"/>
      <c r="C10" s="169"/>
      <c r="D10" s="101"/>
      <c r="E10" s="101"/>
      <c r="F10" s="101"/>
      <c r="G10" s="101"/>
      <c r="H10" s="102"/>
      <c r="I10" s="51" t="s">
        <v>2</v>
      </c>
      <c r="J10" s="180"/>
      <c r="K10" s="181"/>
      <c r="L10" s="182"/>
    </row>
    <row r="11" spans="2:12" ht="15" customHeight="1">
      <c r="B11" s="52" t="s">
        <v>18</v>
      </c>
      <c r="C11" s="58"/>
      <c r="D11" s="150" t="str">
        <f>+'Completar SOFSE'!B11</f>
        <v>Total</v>
      </c>
      <c r="E11" s="150"/>
      <c r="F11" s="150"/>
      <c r="G11" s="150"/>
      <c r="H11" s="72"/>
      <c r="I11" s="62" t="s">
        <v>5</v>
      </c>
      <c r="J11" s="139"/>
      <c r="K11" s="140"/>
      <c r="L11" s="141"/>
    </row>
    <row r="12" spans="2:12" ht="15.75" customHeight="1" thickBot="1">
      <c r="B12" s="59"/>
      <c r="C12" s="58"/>
      <c r="D12" s="58"/>
      <c r="E12" s="58"/>
      <c r="F12" s="58"/>
      <c r="G12" s="58"/>
      <c r="H12" s="75"/>
      <c r="I12" s="63"/>
      <c r="J12" s="173"/>
      <c r="K12" s="173"/>
      <c r="L12" s="174"/>
    </row>
    <row r="13" spans="2:12" ht="13.5" thickBot="1">
      <c r="B13" s="204" t="s">
        <v>49</v>
      </c>
      <c r="C13" s="206" t="s">
        <v>55</v>
      </c>
      <c r="D13" s="206" t="s">
        <v>11</v>
      </c>
      <c r="E13" s="206" t="s">
        <v>3</v>
      </c>
      <c r="F13" s="206" t="s">
        <v>4</v>
      </c>
      <c r="G13" s="213" t="s">
        <v>31</v>
      </c>
      <c r="H13" s="213" t="s">
        <v>54</v>
      </c>
      <c r="I13" s="198" t="s">
        <v>36</v>
      </c>
      <c r="J13" s="199"/>
      <c r="K13" s="199"/>
      <c r="L13" s="200"/>
    </row>
    <row r="14" spans="2:12" ht="13.5" thickBot="1">
      <c r="B14" s="205"/>
      <c r="C14" s="136"/>
      <c r="D14" s="136"/>
      <c r="E14" s="136"/>
      <c r="F14" s="136"/>
      <c r="G14" s="214"/>
      <c r="H14" s="214"/>
      <c r="I14" s="68" t="s">
        <v>37</v>
      </c>
      <c r="J14" s="69" t="s">
        <v>38</v>
      </c>
      <c r="K14" s="70" t="s">
        <v>39</v>
      </c>
      <c r="L14" s="71" t="s">
        <v>19</v>
      </c>
    </row>
    <row r="15" spans="2:12" ht="15" customHeight="1">
      <c r="B15" s="60" t="s">
        <v>40</v>
      </c>
      <c r="C15" s="207">
        <f>+'Completar SOFSE'!A21</f>
        <v>1</v>
      </c>
      <c r="D15" s="201">
        <f>VLOOKUP(C15,'Completar SOFSE'!$A$19:$E$454,2,0)</f>
        <v>15000</v>
      </c>
      <c r="E15" s="201" t="str">
        <f>VLOOKUP(C15,'Completar SOFSE'!$A$19:$E$454,3,0)</f>
        <v>MTS</v>
      </c>
      <c r="F15" s="201" t="str">
        <f>VLOOKUP(C15,'Completar SOFSE'!$A$19:$E$454,4,0)</f>
        <v>NUM85308010100N</v>
      </c>
      <c r="G15" s="218" t="str">
        <f>VLOOKUP(C15,'Completar SOFSE'!$A$19:$E$454,5,0)</f>
        <v>CABLE MULTICUADRETE BLINDADO 3X4X1.4MM</v>
      </c>
      <c r="H15" s="215">
        <f>VLOOKUP(C15,'Completar SOFSE'!$A$19:$F$454,6,0)</f>
        <v>0</v>
      </c>
      <c r="I15" s="53"/>
      <c r="J15" s="64"/>
      <c r="K15" s="65"/>
      <c r="L15" s="20">
        <f>I15*$D$15+J15*$D$15+K15*$D$15</f>
        <v>0</v>
      </c>
    </row>
    <row r="16" spans="2:12" ht="15" customHeight="1">
      <c r="B16" s="61" t="s">
        <v>41</v>
      </c>
      <c r="C16" s="208"/>
      <c r="D16" s="202"/>
      <c r="E16" s="202"/>
      <c r="F16" s="202"/>
      <c r="G16" s="219"/>
      <c r="H16" s="216"/>
      <c r="I16" s="54"/>
      <c r="J16" s="66"/>
      <c r="K16" s="67"/>
      <c r="L16" s="45">
        <f t="shared" ref="L16:L19" si="0">I16*$D$15+J16*$D$15+K16*$D$15</f>
        <v>0</v>
      </c>
    </row>
    <row r="17" spans="2:12" ht="15" customHeight="1">
      <c r="B17" s="61" t="s">
        <v>42</v>
      </c>
      <c r="C17" s="208"/>
      <c r="D17" s="202"/>
      <c r="E17" s="202"/>
      <c r="F17" s="202"/>
      <c r="G17" s="219"/>
      <c r="H17" s="216"/>
      <c r="I17" s="54"/>
      <c r="J17" s="66"/>
      <c r="K17" s="67"/>
      <c r="L17" s="45">
        <f t="shared" si="0"/>
        <v>0</v>
      </c>
    </row>
    <row r="18" spans="2:12" ht="15" customHeight="1">
      <c r="B18" s="61" t="s">
        <v>43</v>
      </c>
      <c r="C18" s="208"/>
      <c r="D18" s="202"/>
      <c r="E18" s="202"/>
      <c r="F18" s="202"/>
      <c r="G18" s="219"/>
      <c r="H18" s="216"/>
      <c r="I18" s="54"/>
      <c r="J18" s="44"/>
      <c r="K18" s="67"/>
      <c r="L18" s="45">
        <f t="shared" si="0"/>
        <v>0</v>
      </c>
    </row>
    <row r="19" spans="2:12" ht="15.75" customHeight="1" thickBot="1">
      <c r="B19" s="61" t="s">
        <v>44</v>
      </c>
      <c r="C19" s="209"/>
      <c r="D19" s="203"/>
      <c r="E19" s="203"/>
      <c r="F19" s="203"/>
      <c r="G19" s="220"/>
      <c r="H19" s="217"/>
      <c r="I19" s="55"/>
      <c r="J19" s="46"/>
      <c r="K19" s="56"/>
      <c r="L19" s="45">
        <f t="shared" si="0"/>
        <v>0</v>
      </c>
    </row>
    <row r="20" spans="2:12" ht="24" customHeight="1" thickBot="1">
      <c r="B20" s="191" t="s">
        <v>29</v>
      </c>
      <c r="C20" s="192"/>
      <c r="D20" s="192"/>
      <c r="E20" s="192"/>
      <c r="F20" s="192"/>
      <c r="G20" s="192"/>
      <c r="H20" s="57"/>
      <c r="I20" s="193">
        <f>SUM(L15:L19)</f>
        <v>0</v>
      </c>
      <c r="J20" s="194"/>
      <c r="K20" s="194"/>
      <c r="L20" s="195"/>
    </row>
    <row r="21" spans="2:12" ht="18.75" customHeight="1" thickBot="1">
      <c r="B21" s="221" t="s">
        <v>45</v>
      </c>
      <c r="C21" s="222"/>
      <c r="D21" s="222"/>
      <c r="E21" s="223"/>
      <c r="F21" s="223"/>
      <c r="G21" s="223"/>
      <c r="H21" s="223"/>
      <c r="I21" s="223"/>
      <c r="J21" s="223"/>
      <c r="K21" s="223"/>
      <c r="L21" s="224"/>
    </row>
    <row r="22" spans="2:12" ht="18.75" customHeight="1" thickBot="1">
      <c r="B22" s="221" t="s">
        <v>46</v>
      </c>
      <c r="C22" s="222"/>
      <c r="D22" s="225" t="str">
        <f>+'Completar SOFSE'!D12</f>
        <v>Según artículo 28° del PCP</v>
      </c>
      <c r="E22" s="226"/>
      <c r="F22" s="226"/>
      <c r="G22" s="226"/>
      <c r="H22" s="83"/>
      <c r="I22" s="196"/>
      <c r="J22" s="196"/>
      <c r="K22" s="196"/>
      <c r="L22" s="197"/>
    </row>
    <row r="23" spans="2:12" ht="18.75" customHeight="1" thickBot="1">
      <c r="B23" s="221" t="s">
        <v>47</v>
      </c>
      <c r="C23" s="222"/>
      <c r="D23" s="227" t="str">
        <f>+'Completar SOFSE'!B13</f>
        <v>Según artículo 7° del PCP</v>
      </c>
      <c r="E23" s="227"/>
      <c r="F23" s="227"/>
      <c r="G23" s="227"/>
      <c r="H23" s="83"/>
      <c r="I23" s="196"/>
      <c r="J23" s="196"/>
      <c r="K23" s="196"/>
      <c r="L23" s="197"/>
    </row>
    <row r="24" spans="2:12" ht="18.75" customHeight="1" thickBot="1">
      <c r="B24" s="221" t="s">
        <v>48</v>
      </c>
      <c r="C24" s="222"/>
      <c r="D24" s="227" t="str">
        <f>+'Completar SOFSE'!B15</f>
        <v>Según Artículo 117 del R.C.C.</v>
      </c>
      <c r="E24" s="227"/>
      <c r="F24" s="227"/>
      <c r="G24" s="227"/>
      <c r="H24" s="83"/>
      <c r="I24" s="228"/>
      <c r="J24" s="228"/>
      <c r="K24" s="228"/>
      <c r="L24" s="197"/>
    </row>
    <row r="25" spans="2:12">
      <c r="B25" s="87"/>
      <c r="C25" s="88"/>
      <c r="D25" s="88"/>
      <c r="E25" s="88"/>
      <c r="F25" s="88"/>
      <c r="G25" s="89"/>
      <c r="H25" s="89"/>
      <c r="I25" s="89"/>
      <c r="J25" s="89"/>
      <c r="K25" s="89"/>
      <c r="L25" s="90"/>
    </row>
    <row r="26" spans="2:12">
      <c r="B26" s="21"/>
      <c r="C26" s="22"/>
      <c r="D26" s="22"/>
      <c r="E26" s="22"/>
      <c r="F26" s="22"/>
      <c r="G26" s="23"/>
      <c r="H26" s="23"/>
      <c r="I26" s="23"/>
      <c r="J26" s="23"/>
      <c r="K26" s="23"/>
      <c r="L26" s="24"/>
    </row>
    <row r="27" spans="2:12">
      <c r="B27" s="21"/>
      <c r="C27" s="22"/>
      <c r="D27" s="22"/>
      <c r="E27" s="22"/>
      <c r="F27" s="22"/>
      <c r="G27" s="23"/>
      <c r="H27" s="23"/>
      <c r="I27" s="23"/>
      <c r="J27" s="23"/>
      <c r="K27" s="23"/>
      <c r="L27" s="24"/>
    </row>
    <row r="28" spans="2:12">
      <c r="B28" s="21"/>
      <c r="C28" s="22"/>
      <c r="D28" s="22"/>
      <c r="E28" s="22"/>
      <c r="F28" s="22"/>
      <c r="G28" s="23"/>
      <c r="H28" s="23"/>
      <c r="I28" s="23"/>
      <c r="J28" s="23"/>
      <c r="K28" s="23"/>
      <c r="L28" s="24"/>
    </row>
    <row r="29" spans="2:12" ht="13.5" thickBot="1">
      <c r="B29" s="25"/>
      <c r="C29" s="26"/>
      <c r="D29" s="26"/>
      <c r="E29" s="26"/>
      <c r="F29" s="26"/>
      <c r="G29" s="27"/>
      <c r="H29" s="27"/>
      <c r="I29" s="27"/>
      <c r="J29" s="27"/>
      <c r="K29" s="27"/>
      <c r="L29" s="28"/>
    </row>
  </sheetData>
  <sheetProtection algorithmName="SHA-512" hashValue="mBC44MJubJLCnsKoj8xM4lOqXw3dUBxTcHlYUUY6xwHa95CtK7l5knQmqVchJSR6ASonGDnjHJmYbz+4hzH26Q==" saltValue="jBN1o6I9ES6R2ITXAdedpA==" spinCount="100000" sheet="1" objects="1" scenarios="1"/>
  <mergeCells count="44">
    <mergeCell ref="B21:D21"/>
    <mergeCell ref="E21:L21"/>
    <mergeCell ref="B22:C22"/>
    <mergeCell ref="B23:C23"/>
    <mergeCell ref="B24:C24"/>
    <mergeCell ref="D22:G22"/>
    <mergeCell ref="D23:G23"/>
    <mergeCell ref="D24:G24"/>
    <mergeCell ref="I23:L23"/>
    <mergeCell ref="I24:L24"/>
    <mergeCell ref="G13:G14"/>
    <mergeCell ref="H13:H14"/>
    <mergeCell ref="H15:H19"/>
    <mergeCell ref="F15:F19"/>
    <mergeCell ref="G15:G19"/>
    <mergeCell ref="B3:L4"/>
    <mergeCell ref="B20:G20"/>
    <mergeCell ref="I20:L20"/>
    <mergeCell ref="I22:L22"/>
    <mergeCell ref="I13:L13"/>
    <mergeCell ref="E15:E19"/>
    <mergeCell ref="D15:D19"/>
    <mergeCell ref="B13:B14"/>
    <mergeCell ref="C13:C14"/>
    <mergeCell ref="D13:D14"/>
    <mergeCell ref="E13:E14"/>
    <mergeCell ref="F13:F14"/>
    <mergeCell ref="C15:C19"/>
    <mergeCell ref="D5:H5"/>
    <mergeCell ref="D6:H6"/>
    <mergeCell ref="D7:H7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D8:H9"/>
    <mergeCell ref="D11:G11"/>
  </mergeCells>
  <conditionalFormatting sqref="K15:K19">
    <cfRule type="cellIs" dxfId="0" priority="55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E21 I15:I19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"/>
  <sheetViews>
    <sheetView zoomScaleNormal="100" workbookViewId="0">
      <selection activeCell="D12" sqref="D12"/>
    </sheetView>
  </sheetViews>
  <sheetFormatPr baseColWidth="10" defaultRowHeight="12.75"/>
  <cols>
    <col min="1" max="1" width="24" style="29" customWidth="1"/>
    <col min="2" max="2" width="19.7109375" style="93" customWidth="1"/>
    <col min="3" max="3" width="11.42578125" style="29"/>
    <col min="4" max="4" width="20.140625" style="29" customWidth="1"/>
    <col min="5" max="5" width="23.28515625" style="29" bestFit="1" customWidth="1"/>
    <col min="6" max="6" width="6.85546875" style="29" hidden="1" customWidth="1"/>
    <col min="7" max="7" width="11.42578125" style="29"/>
    <col min="8" max="12" width="11.42578125" style="29" hidden="1" customWidth="1"/>
    <col min="13" max="13" width="0" style="29" hidden="1" customWidth="1"/>
    <col min="14" max="16384" width="11.42578125" style="29"/>
  </cols>
  <sheetData>
    <row r="3" spans="1:12" ht="15.75">
      <c r="A3" s="82" t="s">
        <v>23</v>
      </c>
      <c r="B3" s="92"/>
    </row>
    <row r="4" spans="1:12">
      <c r="A4" s="30"/>
    </row>
    <row r="5" spans="1:12">
      <c r="A5" s="47" t="s">
        <v>9</v>
      </c>
      <c r="B5" s="99" t="s">
        <v>62</v>
      </c>
      <c r="H5" s="31" t="s">
        <v>13</v>
      </c>
      <c r="I5" s="32" t="s">
        <v>14</v>
      </c>
      <c r="J5" s="32"/>
      <c r="K5" s="31" t="s">
        <v>20</v>
      </c>
      <c r="L5" s="33">
        <v>0.105</v>
      </c>
    </row>
    <row r="6" spans="1:12">
      <c r="A6" s="47" t="s">
        <v>26</v>
      </c>
      <c r="B6" s="93" t="s">
        <v>59</v>
      </c>
      <c r="H6" s="34"/>
      <c r="I6" s="35" t="s">
        <v>15</v>
      </c>
      <c r="J6" s="35"/>
      <c r="K6" s="34"/>
      <c r="L6" s="36">
        <v>0.21</v>
      </c>
    </row>
    <row r="7" spans="1:12">
      <c r="A7" s="47" t="s">
        <v>27</v>
      </c>
      <c r="B7" s="93" t="s">
        <v>63</v>
      </c>
      <c r="H7" s="34"/>
      <c r="I7" s="35" t="s">
        <v>16</v>
      </c>
      <c r="J7" s="35"/>
      <c r="K7" s="34"/>
      <c r="L7" s="36">
        <v>0.27</v>
      </c>
    </row>
    <row r="8" spans="1:12">
      <c r="A8" s="47" t="s">
        <v>10</v>
      </c>
      <c r="B8" s="93" t="s">
        <v>64</v>
      </c>
      <c r="H8" s="34"/>
      <c r="I8" s="35" t="s">
        <v>17</v>
      </c>
      <c r="J8" s="35"/>
      <c r="K8" s="34"/>
      <c r="L8" s="37"/>
    </row>
    <row r="9" spans="1:12">
      <c r="A9" s="47"/>
      <c r="H9" s="38"/>
      <c r="I9" s="39"/>
      <c r="J9" s="40"/>
      <c r="K9" s="38"/>
      <c r="L9" s="40"/>
    </row>
    <row r="10" spans="1:12">
      <c r="A10" s="84" t="s">
        <v>24</v>
      </c>
      <c r="H10" s="35"/>
      <c r="I10" s="35"/>
      <c r="J10" s="35"/>
    </row>
    <row r="11" spans="1:12">
      <c r="A11" s="47" t="s">
        <v>30</v>
      </c>
      <c r="B11" s="93" t="s">
        <v>29</v>
      </c>
      <c r="H11" s="35"/>
      <c r="I11" s="35"/>
      <c r="J11" s="35"/>
    </row>
    <row r="12" spans="1:12">
      <c r="A12" s="85" t="s">
        <v>21</v>
      </c>
      <c r="B12" s="94" t="s">
        <v>68</v>
      </c>
      <c r="D12" s="95" t="s">
        <v>69</v>
      </c>
      <c r="G12" s="35"/>
      <c r="H12" s="35"/>
      <c r="I12" s="35"/>
      <c r="J12" s="35"/>
      <c r="K12" s="35"/>
    </row>
    <row r="13" spans="1:12">
      <c r="A13" s="85" t="s">
        <v>6</v>
      </c>
      <c r="B13" s="95" t="s">
        <v>61</v>
      </c>
      <c r="G13" s="35"/>
      <c r="H13" s="35"/>
      <c r="I13" s="35"/>
      <c r="J13" s="35"/>
      <c r="K13" s="35"/>
    </row>
    <row r="14" spans="1:12">
      <c r="A14" s="85" t="s">
        <v>56</v>
      </c>
      <c r="B14" s="95" t="s">
        <v>61</v>
      </c>
      <c r="G14" s="35"/>
      <c r="H14" s="35"/>
      <c r="I14" s="35"/>
      <c r="J14" s="35"/>
      <c r="K14" s="35"/>
    </row>
    <row r="15" spans="1:12">
      <c r="A15" s="85" t="s">
        <v>7</v>
      </c>
      <c r="B15" s="95" t="s">
        <v>60</v>
      </c>
      <c r="G15" s="35"/>
      <c r="H15" s="35"/>
      <c r="I15" s="35"/>
      <c r="J15" s="35"/>
      <c r="K15" s="35"/>
    </row>
    <row r="16" spans="1:12">
      <c r="G16" s="35"/>
      <c r="H16" s="35"/>
      <c r="I16" s="35"/>
      <c r="J16" s="35"/>
      <c r="K16" s="35"/>
    </row>
    <row r="17" spans="1:6" ht="15.75">
      <c r="A17" s="82" t="s">
        <v>50</v>
      </c>
      <c r="B17" s="96"/>
    </row>
    <row r="19" spans="1:6">
      <c r="A19" s="229" t="s">
        <v>25</v>
      </c>
      <c r="B19" s="230" t="s">
        <v>11</v>
      </c>
      <c r="C19" s="229" t="s">
        <v>3</v>
      </c>
      <c r="D19" s="229" t="s">
        <v>4</v>
      </c>
      <c r="E19" s="229" t="s">
        <v>31</v>
      </c>
      <c r="F19" s="229" t="s">
        <v>53</v>
      </c>
    </row>
    <row r="20" spans="1:6">
      <c r="A20" s="229"/>
      <c r="B20" s="230"/>
      <c r="C20" s="229"/>
      <c r="D20" s="229"/>
      <c r="E20" s="229"/>
      <c r="F20" s="229"/>
    </row>
    <row r="21" spans="1:6" ht="42.75">
      <c r="A21" s="81">
        <v>1</v>
      </c>
      <c r="B21" s="97">
        <v>15000</v>
      </c>
      <c r="C21" s="5" t="s">
        <v>65</v>
      </c>
      <c r="D21" s="6" t="s">
        <v>66</v>
      </c>
      <c r="E21" s="100" t="s">
        <v>67</v>
      </c>
      <c r="F21" s="6"/>
    </row>
  </sheetData>
  <sheetProtection algorithmName="SHA-512" hashValue="5uRwxMuhNbB23AtB69b7qXlM1KwLgUDDMSmtvvZWgmPu3mj7WdzsFunRd6CPPvFeM1ZCcfMKD2fQX3AjY5mtAw==" saltValue="pkYCJBTetllWXSbvBia5LA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2019-11-15T17:58:56Z</dcterms:modified>
</cp:coreProperties>
</file>