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24226"/>
  <workbookProtection workbookAlgorithmName="SHA-512" workbookHashValue="YY9PNVEC2vbuNLpCtOAnfP6hF6/90MuSUUe7xJaetDvXBF1bgKNDB5humsGzUVACJXPcBou9OEcSTrfZfZZAbQ==" workbookSaltValue="kMp7VpF4PQ5kzVUfJ4Y8Hg==" workbookSpinCount="100000" lockStructure="1"/>
  <bookViews>
    <workbookView xWindow="240" yWindow="105" windowWidth="14805" windowHeight="8010"/>
  </bookViews>
  <sheets>
    <sheet name="Planilla Nacional" sheetId="2" r:id="rId1"/>
    <sheet name="Planilla Extranjero" sheetId="6" r:id="rId2"/>
    <sheet name="Completar SOFSE" sheetId="4" state="hidden" r:id="rId3"/>
  </sheets>
  <definedNames>
    <definedName name="_xlnm.Print_Area" localSheetId="1">'Planilla Extranjero'!$B$1:$L$74</definedName>
  </definedNames>
  <calcPr calcId="152511"/>
</workbook>
</file>

<file path=xl/calcChain.xml><?xml version="1.0" encoding="utf-8"?>
<calcChain xmlns="http://schemas.openxmlformats.org/spreadsheetml/2006/main">
  <c r="K37" i="2" l="1"/>
  <c r="I66" i="6"/>
  <c r="I65" i="6"/>
  <c r="D68" i="6"/>
  <c r="D41" i="2" l="1"/>
  <c r="F67" i="6"/>
  <c r="D70" i="6"/>
  <c r="D69" i="6"/>
  <c r="H30" i="6" l="1"/>
  <c r="H25" i="6"/>
  <c r="H20" i="6"/>
  <c r="H15" i="6"/>
  <c r="G18" i="2"/>
  <c r="G17" i="2"/>
  <c r="G16" i="2"/>
  <c r="G15" i="2"/>
  <c r="C15" i="6" l="1"/>
  <c r="C20" i="6" s="1"/>
  <c r="D11" i="6"/>
  <c r="D8" i="6"/>
  <c r="D7" i="6"/>
  <c r="D6" i="6"/>
  <c r="D5" i="6"/>
  <c r="G20" i="6" l="1"/>
  <c r="F20" i="6"/>
  <c r="E20" i="6"/>
  <c r="D20" i="6"/>
  <c r="C25" i="6"/>
  <c r="G15" i="6"/>
  <c r="F15" i="6"/>
  <c r="E15" i="6"/>
  <c r="D15" i="6"/>
  <c r="L19" i="6" l="1"/>
  <c r="L17" i="6"/>
  <c r="L15" i="6"/>
  <c r="L18" i="6"/>
  <c r="L16" i="6"/>
  <c r="L23" i="6"/>
  <c r="L21" i="6"/>
  <c r="L24" i="6"/>
  <c r="L22" i="6"/>
  <c r="L20" i="6"/>
  <c r="C30" i="6"/>
  <c r="C35" i="6" s="1"/>
  <c r="F36" i="2"/>
  <c r="E36" i="2"/>
  <c r="D36" i="2"/>
  <c r="C36" i="2"/>
  <c r="K36" i="2" s="1"/>
  <c r="F35" i="2"/>
  <c r="E35" i="2"/>
  <c r="D35" i="2"/>
  <c r="C35" i="2"/>
  <c r="J35" i="2" s="1"/>
  <c r="F34" i="2"/>
  <c r="E34" i="2"/>
  <c r="D34" i="2"/>
  <c r="C34" i="2"/>
  <c r="K34" i="2" s="1"/>
  <c r="F33" i="2"/>
  <c r="E33" i="2"/>
  <c r="D33" i="2"/>
  <c r="C33" i="2"/>
  <c r="J33" i="2" s="1"/>
  <c r="F32" i="2"/>
  <c r="E32" i="2"/>
  <c r="D32" i="2"/>
  <c r="C32" i="2"/>
  <c r="K32" i="2" s="1"/>
  <c r="F31" i="2"/>
  <c r="E31" i="2"/>
  <c r="D31" i="2"/>
  <c r="C31" i="2"/>
  <c r="J31" i="2" s="1"/>
  <c r="F30" i="2"/>
  <c r="E30" i="2"/>
  <c r="D30" i="2"/>
  <c r="C30" i="2"/>
  <c r="K30" i="2" s="1"/>
  <c r="F29" i="2"/>
  <c r="E29" i="2"/>
  <c r="D29" i="2"/>
  <c r="C29" i="2"/>
  <c r="J29" i="2" s="1"/>
  <c r="F28" i="2"/>
  <c r="E28" i="2"/>
  <c r="D28" i="2"/>
  <c r="C28" i="2"/>
  <c r="K28" i="2" s="1"/>
  <c r="F27" i="2"/>
  <c r="E27" i="2"/>
  <c r="D27" i="2"/>
  <c r="C27" i="2"/>
  <c r="J27" i="2" s="1"/>
  <c r="F26" i="2"/>
  <c r="E26" i="2"/>
  <c r="D26" i="2"/>
  <c r="C26" i="2"/>
  <c r="K26" i="2" s="1"/>
  <c r="F25" i="2"/>
  <c r="E25" i="2"/>
  <c r="D25" i="2"/>
  <c r="C25" i="2"/>
  <c r="J25" i="2" s="1"/>
  <c r="F24" i="2"/>
  <c r="E24" i="2"/>
  <c r="D24" i="2"/>
  <c r="C24" i="2"/>
  <c r="K24" i="2" s="1"/>
  <c r="F23" i="2"/>
  <c r="E23" i="2"/>
  <c r="D23" i="2"/>
  <c r="C23" i="2"/>
  <c r="J23" i="2" s="1"/>
  <c r="F22" i="2"/>
  <c r="E22" i="2"/>
  <c r="D22" i="2"/>
  <c r="C22" i="2"/>
  <c r="K22" i="2" s="1"/>
  <c r="C40" i="6" l="1"/>
  <c r="J22" i="2"/>
  <c r="K23" i="2"/>
  <c r="J24" i="2"/>
  <c r="K25" i="2"/>
  <c r="J26" i="2"/>
  <c r="K27" i="2"/>
  <c r="J28" i="2"/>
  <c r="K29" i="2"/>
  <c r="J30" i="2"/>
  <c r="K31" i="2"/>
  <c r="J32" i="2"/>
  <c r="K33" i="2"/>
  <c r="J34" i="2"/>
  <c r="K35" i="2"/>
  <c r="J36" i="2"/>
  <c r="C45" i="6" l="1"/>
  <c r="D11" i="2"/>
  <c r="C50" i="6" l="1"/>
  <c r="D6" i="2"/>
  <c r="C55" i="6" l="1"/>
  <c r="D43" i="2"/>
  <c r="D42" i="2"/>
  <c r="D40" i="2"/>
  <c r="C60" i="6" l="1"/>
  <c r="D5" i="2"/>
  <c r="B15" i="2"/>
  <c r="A22" i="4"/>
  <c r="D8" i="2"/>
  <c r="D7" i="2"/>
  <c r="F15" i="2" l="1"/>
  <c r="B16" i="2"/>
  <c r="D15" i="2"/>
  <c r="C15" i="2"/>
  <c r="E15" i="2"/>
  <c r="A23" i="4"/>
  <c r="F25" i="6" l="1"/>
  <c r="D25" i="6"/>
  <c r="G25" i="6"/>
  <c r="E25" i="6"/>
  <c r="A24" i="4"/>
  <c r="J15" i="2"/>
  <c r="K15" i="2"/>
  <c r="B17" i="2"/>
  <c r="C16" i="2"/>
  <c r="E16" i="2"/>
  <c r="D16" i="2"/>
  <c r="F16" i="2"/>
  <c r="G30" i="6" l="1"/>
  <c r="D30" i="6"/>
  <c r="A25" i="4"/>
  <c r="E30" i="6"/>
  <c r="D35" i="6"/>
  <c r="F30" i="6"/>
  <c r="L27" i="6"/>
  <c r="L28" i="6"/>
  <c r="L29" i="6"/>
  <c r="L25" i="6"/>
  <c r="L26" i="6"/>
  <c r="K16" i="2"/>
  <c r="J16" i="2"/>
  <c r="C17" i="2"/>
  <c r="F17" i="2"/>
  <c r="D17" i="2"/>
  <c r="B18" i="2"/>
  <c r="E17" i="2"/>
  <c r="A26" i="4"/>
  <c r="L37" i="6" l="1"/>
  <c r="L38" i="6"/>
  <c r="L39" i="6"/>
  <c r="L35" i="6"/>
  <c r="L36" i="6"/>
  <c r="F40" i="6"/>
  <c r="F50" i="6"/>
  <c r="G35" i="6"/>
  <c r="G40" i="6"/>
  <c r="E50" i="6"/>
  <c r="E35" i="6"/>
  <c r="D40" i="6"/>
  <c r="D50" i="6"/>
  <c r="F35" i="6"/>
  <c r="L33" i="6"/>
  <c r="L34" i="6"/>
  <c r="L30" i="6"/>
  <c r="L31" i="6"/>
  <c r="L32" i="6"/>
  <c r="E40" i="6"/>
  <c r="E45" i="6"/>
  <c r="K17" i="2"/>
  <c r="J17" i="2"/>
  <c r="C18" i="2"/>
  <c r="E18" i="2"/>
  <c r="B19" i="2"/>
  <c r="D18" i="2"/>
  <c r="F18" i="2"/>
  <c r="A27" i="4"/>
  <c r="A28" i="4" s="1"/>
  <c r="L51" i="6" l="1"/>
  <c r="L52" i="6"/>
  <c r="L53" i="6"/>
  <c r="L54" i="6"/>
  <c r="L50" i="6"/>
  <c r="L43" i="6"/>
  <c r="L44" i="6"/>
  <c r="L40" i="6"/>
  <c r="L41" i="6"/>
  <c r="L42" i="6"/>
  <c r="A29" i="4"/>
  <c r="B22" i="2"/>
  <c r="G50" i="6"/>
  <c r="F55" i="6"/>
  <c r="F45" i="6"/>
  <c r="G55" i="6"/>
  <c r="G45" i="6"/>
  <c r="D55" i="6"/>
  <c r="D45" i="6"/>
  <c r="D19" i="2"/>
  <c r="F19" i="2"/>
  <c r="C19" i="2"/>
  <c r="E19" i="2"/>
  <c r="B20" i="2"/>
  <c r="J18" i="2"/>
  <c r="K18" i="2"/>
  <c r="L56" i="6" l="1"/>
  <c r="L55" i="6"/>
  <c r="L57" i="6"/>
  <c r="L59" i="6"/>
  <c r="L58" i="6"/>
  <c r="A30" i="4"/>
  <c r="B23" i="2"/>
  <c r="G60" i="6"/>
  <c r="E60" i="6"/>
  <c r="D60" i="6"/>
  <c r="E55" i="6"/>
  <c r="L47" i="6"/>
  <c r="L48" i="6"/>
  <c r="L49" i="6"/>
  <c r="L45" i="6"/>
  <c r="L46" i="6"/>
  <c r="E20" i="2"/>
  <c r="B21" i="2"/>
  <c r="D20" i="2"/>
  <c r="F20" i="2"/>
  <c r="C20" i="2"/>
  <c r="J19" i="2"/>
  <c r="K19" i="2"/>
  <c r="L60" i="6" l="1"/>
  <c r="L62" i="6"/>
  <c r="L64" i="6"/>
  <c r="L63" i="6"/>
  <c r="L61" i="6"/>
  <c r="A31" i="4"/>
  <c r="B24" i="2"/>
  <c r="F60" i="6"/>
  <c r="D21" i="2"/>
  <c r="F21" i="2"/>
  <c r="C21" i="2"/>
  <c r="E21" i="2"/>
  <c r="J20" i="2"/>
  <c r="K20" i="2"/>
  <c r="A32" i="4" l="1"/>
  <c r="B25" i="2"/>
  <c r="K21" i="2"/>
  <c r="J21" i="2"/>
  <c r="J37" i="2" s="1"/>
  <c r="K38" i="2" s="1"/>
  <c r="A33" i="4" l="1"/>
  <c r="B26" i="2"/>
  <c r="K39" i="2"/>
  <c r="A34" i="4" l="1"/>
  <c r="B27" i="2"/>
  <c r="A35" i="4" l="1"/>
  <c r="B28" i="2"/>
  <c r="A36" i="4" l="1"/>
  <c r="B29" i="2"/>
  <c r="A37" i="4" l="1"/>
  <c r="B30" i="2"/>
  <c r="A38" i="4" l="1"/>
  <c r="B31" i="2"/>
  <c r="A39" i="4" l="1"/>
  <c r="B32" i="2"/>
  <c r="A40" i="4" l="1"/>
  <c r="B33" i="2"/>
  <c r="A41" i="4" l="1"/>
  <c r="B34" i="2"/>
  <c r="A42" i="4" l="1"/>
  <c r="B35" i="2"/>
  <c r="A43" i="4" l="1"/>
  <c r="A44" i="4" s="1"/>
  <c r="A45" i="4" s="1"/>
  <c r="A46" i="4" s="1"/>
  <c r="A47" i="4" s="1"/>
  <c r="A48" i="4" s="1"/>
  <c r="B36" i="2"/>
</calcChain>
</file>

<file path=xl/sharedStrings.xml><?xml version="1.0" encoding="utf-8"?>
<sst xmlns="http://schemas.openxmlformats.org/spreadsheetml/2006/main" count="159" uniqueCount="79">
  <si>
    <t>TOTAL</t>
  </si>
  <si>
    <t>Tel.:</t>
  </si>
  <si>
    <t>E-Mail:</t>
  </si>
  <si>
    <t>U/M</t>
  </si>
  <si>
    <t>Código</t>
  </si>
  <si>
    <t>UNID.</t>
  </si>
  <si>
    <t>Moneda:</t>
  </si>
  <si>
    <t>Plazo de entrega:</t>
  </si>
  <si>
    <t>Mantenimiento de oferta:</t>
  </si>
  <si>
    <t>Razón Social</t>
  </si>
  <si>
    <t>Contratación Directa N°:</t>
  </si>
  <si>
    <t xml:space="preserve">Objeto: </t>
  </si>
  <si>
    <t>Cantidad</t>
  </si>
  <si>
    <t>DETALLE PROVEEDOR</t>
  </si>
  <si>
    <t>Moneda</t>
  </si>
  <si>
    <t>Pesos Argentinos</t>
  </si>
  <si>
    <t>Dólares Estadounidenses</t>
  </si>
  <si>
    <t>Euros</t>
  </si>
  <si>
    <t>Otra</t>
  </si>
  <si>
    <t>Adjudicación :</t>
  </si>
  <si>
    <t>Subtotal</t>
  </si>
  <si>
    <t>I.V.A.</t>
  </si>
  <si>
    <t>Condición de pago:</t>
  </si>
  <si>
    <r>
      <rPr>
        <b/>
        <u/>
        <sz val="11"/>
        <rFont val="Arial"/>
        <family val="2"/>
      </rPr>
      <t>Expediente:</t>
    </r>
    <r>
      <rPr>
        <b/>
        <sz val="11"/>
        <rFont val="Arial"/>
        <family val="2"/>
      </rPr>
      <t xml:space="preserve"> </t>
    </r>
  </si>
  <si>
    <t>Datos  del proveedor a completar</t>
  </si>
  <si>
    <t xml:space="preserve">Según Pliego: </t>
  </si>
  <si>
    <t>Item</t>
  </si>
  <si>
    <t>Clase de Contratación:</t>
  </si>
  <si>
    <t>Expendiente:</t>
  </si>
  <si>
    <t>C.U.I.T.</t>
  </si>
  <si>
    <t>Total</t>
  </si>
  <si>
    <t>Adjudicación:</t>
  </si>
  <si>
    <t>Descripción</t>
  </si>
  <si>
    <t>Precio Unitario</t>
  </si>
  <si>
    <t xml:space="preserve">I.V.A. </t>
  </si>
  <si>
    <t>Subtotal I.V.A. $</t>
  </si>
  <si>
    <t xml:space="preserve">Subtotal </t>
  </si>
  <si>
    <t>Precio</t>
  </si>
  <si>
    <t>Unitario</t>
  </si>
  <si>
    <t>Flete</t>
  </si>
  <si>
    <t>Seguro</t>
  </si>
  <si>
    <t>EXW</t>
  </si>
  <si>
    <t>FCA</t>
  </si>
  <si>
    <t>FOB</t>
  </si>
  <si>
    <t>CFR</t>
  </si>
  <si>
    <t>CIF</t>
  </si>
  <si>
    <t>Subtotal (Neto)</t>
  </si>
  <si>
    <t>Lugar de cumplimiento de Incoterm (Ciudad/País):</t>
  </si>
  <si>
    <t>Condición de Pago:</t>
  </si>
  <si>
    <t>Plazo de Entrega:</t>
  </si>
  <si>
    <t>Mantenimiento de Oferta:</t>
  </si>
  <si>
    <t>Por Compulsa Abreviada</t>
  </si>
  <si>
    <t>Inconterm</t>
  </si>
  <si>
    <t>Items a cotizar:</t>
  </si>
  <si>
    <r>
      <rPr>
        <b/>
        <u/>
        <sz val="10"/>
        <rFont val="Arial"/>
        <family val="2"/>
      </rPr>
      <t>Expediente:</t>
    </r>
    <r>
      <rPr>
        <b/>
        <sz val="10"/>
        <rFont val="Arial"/>
        <family val="2"/>
      </rPr>
      <t xml:space="preserve"> </t>
    </r>
  </si>
  <si>
    <t>Identificación Tributaria</t>
  </si>
  <si>
    <t>103/2018</t>
  </si>
  <si>
    <t>TRE-SOF-SOFS-1486/2018</t>
  </si>
  <si>
    <t>Renglón</t>
  </si>
  <si>
    <t>ACT400-000476N</t>
  </si>
  <si>
    <t>Calentador de rodamientos</t>
  </si>
  <si>
    <t>ACT400-000474N</t>
  </si>
  <si>
    <t>Herramienta de extracción de rodamientos</t>
  </si>
  <si>
    <t>NUM86550521630N</t>
  </si>
  <si>
    <t>Rodamiento oscilante de doble hilera de rodillos cilíndricos</t>
  </si>
  <si>
    <t>ANEXO B - PLANILLA COTIZACIÓN BIENES DE ORIGEN EXTRANJERO</t>
  </si>
  <si>
    <t xml:space="preserve">ANEXO A - PLANILLA COTIZACIÓN BIENES DE ORIGEN NACIONAL </t>
  </si>
  <si>
    <t>Referencia de Fábrica</t>
  </si>
  <si>
    <t>TIH100M (SKF)</t>
  </si>
  <si>
    <t>TMMA100H (SKF)</t>
  </si>
  <si>
    <t>TMMA75H (SKF)</t>
  </si>
  <si>
    <t>Según Artículo 117 del R.C.C.</t>
  </si>
  <si>
    <t>Según Artículo 7 del PCP</t>
  </si>
  <si>
    <t>Lugar de entrega:</t>
  </si>
  <si>
    <t>Adquisición de repuestos y herramientas para los coches Materfer 400-2</t>
  </si>
  <si>
    <t>Según Artículo 33 del PCP</t>
  </si>
  <si>
    <t>Según Artículo 34 del PCP</t>
  </si>
  <si>
    <t>Según Artículo 8 del PCP</t>
  </si>
  <si>
    <t>229750-J/C3 R505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</si>
</sst>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$-2C0A]#,###.00;[Red]\([$$-2C0A]#,###.00\)"/>
    <numFmt numFmtId="165" formatCode="_ &quot;$ &quot;* #,##0.00_ ;_ &quot;$ &quot;* \-#,##0.00_ ;_ &quot;$ &quot;* \-??_ ;_ @_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1"/>
      <name val="Arial"/>
      <family val="2"/>
    </font>
    <font>
      <b/>
      <i/>
      <sz val="10"/>
      <color theme="1"/>
      <name val="Arial"/>
      <family val="2"/>
    </font>
    <font>
      <b/>
      <i/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Mangal"/>
      <family val="2"/>
    </font>
    <font>
      <sz val="11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5F97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Up">
        <bgColor auto="1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3" fillId="0" borderId="0" applyFill="0" applyBorder="0" applyAlignment="0" applyProtection="0"/>
  </cellStyleXfs>
  <cellXfs count="258">
    <xf numFmtId="0" fontId="0" fillId="0" borderId="0" xfId="0"/>
    <xf numFmtId="0" fontId="7" fillId="6" borderId="0" xfId="0" applyFont="1" applyFill="1" applyBorder="1" applyProtection="1">
      <protection locked="0"/>
    </xf>
    <xf numFmtId="4" fontId="6" fillId="6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6" borderId="30" xfId="1" applyFont="1" applyFill="1" applyBorder="1" applyAlignment="1" applyProtection="1">
      <alignment horizontal="center" vertical="center"/>
      <protection hidden="1"/>
    </xf>
    <xf numFmtId="0" fontId="6" fillId="6" borderId="23" xfId="0" applyFont="1" applyFill="1" applyBorder="1" applyAlignment="1" applyProtection="1">
      <alignment horizontal="center" vertical="center"/>
      <protection hidden="1"/>
    </xf>
    <xf numFmtId="0" fontId="1" fillId="6" borderId="23" xfId="1" applyFont="1" applyFill="1" applyBorder="1" applyAlignment="1" applyProtection="1">
      <alignment horizontal="center" vertical="center" wrapText="1"/>
      <protection hidden="1"/>
    </xf>
    <xf numFmtId="0" fontId="6" fillId="6" borderId="23" xfId="0" applyFont="1" applyFill="1" applyBorder="1" applyAlignment="1" applyProtection="1">
      <alignment horizontal="center" vertical="center" wrapText="1"/>
      <protection hidden="1"/>
    </xf>
    <xf numFmtId="0" fontId="1" fillId="6" borderId="17" xfId="1" applyFont="1" applyFill="1" applyBorder="1" applyAlignment="1" applyProtection="1">
      <alignment horizontal="center" vertical="center"/>
      <protection hidden="1"/>
    </xf>
    <xf numFmtId="0" fontId="6" fillId="6" borderId="12" xfId="0" applyFont="1" applyFill="1" applyBorder="1" applyAlignment="1" applyProtection="1">
      <alignment horizontal="center" vertical="center"/>
      <protection hidden="1"/>
    </xf>
    <xf numFmtId="0" fontId="1" fillId="6" borderId="12" xfId="1" applyFont="1" applyFill="1" applyBorder="1" applyAlignment="1" applyProtection="1">
      <alignment horizontal="center" vertical="center" wrapText="1"/>
      <protection hidden="1"/>
    </xf>
    <xf numFmtId="0" fontId="6" fillId="6" borderId="12" xfId="0" applyFont="1" applyFill="1" applyBorder="1" applyAlignment="1" applyProtection="1">
      <alignment horizontal="center" vertical="center" wrapText="1"/>
      <protection hidden="1"/>
    </xf>
    <xf numFmtId="0" fontId="3" fillId="5" borderId="9" xfId="1" applyFont="1" applyFill="1" applyBorder="1" applyAlignment="1" applyProtection="1">
      <alignment horizontal="left" vertical="center"/>
      <protection locked="0"/>
    </xf>
    <xf numFmtId="0" fontId="3" fillId="5" borderId="10" xfId="1" applyFont="1" applyFill="1" applyBorder="1" applyProtection="1">
      <protection locked="0"/>
    </xf>
    <xf numFmtId="0" fontId="3" fillId="5" borderId="1" xfId="1" applyFont="1" applyFill="1" applyBorder="1" applyAlignment="1" applyProtection="1">
      <alignment horizontal="left" vertical="center"/>
      <protection locked="0"/>
    </xf>
    <xf numFmtId="0" fontId="3" fillId="5" borderId="2" xfId="1" applyFont="1" applyFill="1" applyBorder="1" applyProtection="1">
      <protection locked="0"/>
    </xf>
    <xf numFmtId="0" fontId="3" fillId="5" borderId="3" xfId="1" applyFont="1" applyFill="1" applyBorder="1" applyProtection="1">
      <protection locked="0"/>
    </xf>
    <xf numFmtId="0" fontId="3" fillId="5" borderId="6" xfId="1" applyFont="1" applyFill="1" applyBorder="1" applyAlignment="1" applyProtection="1">
      <alignment horizontal="left" vertical="center"/>
      <protection locked="0"/>
    </xf>
    <xf numFmtId="0" fontId="3" fillId="5" borderId="0" xfId="1" applyFont="1" applyFill="1" applyBorder="1" applyProtection="1">
      <protection locked="0"/>
    </xf>
    <xf numFmtId="0" fontId="3" fillId="5" borderId="19" xfId="1" applyFont="1" applyFill="1" applyBorder="1" applyProtection="1">
      <protection locked="0"/>
    </xf>
    <xf numFmtId="0" fontId="3" fillId="5" borderId="18" xfId="1" applyFont="1" applyFill="1" applyBorder="1" applyProtection="1">
      <protection locked="0"/>
    </xf>
    <xf numFmtId="0" fontId="5" fillId="6" borderId="6" xfId="1" applyFont="1" applyFill="1" applyBorder="1" applyAlignment="1" applyProtection="1">
      <alignment vertical="center"/>
      <protection hidden="1"/>
    </xf>
    <xf numFmtId="0" fontId="7" fillId="6" borderId="0" xfId="0" applyFont="1" applyFill="1" applyBorder="1" applyProtection="1">
      <protection hidden="1"/>
    </xf>
    <xf numFmtId="0" fontId="9" fillId="6" borderId="30" xfId="1" applyFont="1" applyFill="1" applyBorder="1" applyAlignment="1" applyProtection="1">
      <alignment horizontal="left" vertical="center" wrapText="1"/>
      <protection hidden="1"/>
    </xf>
    <xf numFmtId="0" fontId="9" fillId="6" borderId="30" xfId="1" applyFont="1" applyFill="1" applyBorder="1" applyAlignment="1" applyProtection="1">
      <alignment horizontal="left" vertical="center"/>
      <protection hidden="1"/>
    </xf>
    <xf numFmtId="0" fontId="9" fillId="6" borderId="30" xfId="1" applyFont="1" applyFill="1" applyBorder="1" applyAlignment="1" applyProtection="1">
      <alignment vertical="center" wrapText="1"/>
      <protection locked="0"/>
    </xf>
    <xf numFmtId="0" fontId="7" fillId="6" borderId="14" xfId="0" applyFont="1" applyFill="1" applyBorder="1" applyProtection="1">
      <protection locked="0"/>
    </xf>
    <xf numFmtId="0" fontId="7" fillId="6" borderId="34" xfId="0" applyFont="1" applyFill="1" applyBorder="1" applyProtection="1">
      <protection locked="0"/>
    </xf>
    <xf numFmtId="0" fontId="9" fillId="6" borderId="6" xfId="1" applyFont="1" applyFill="1" applyBorder="1" applyAlignment="1" applyProtection="1">
      <alignment vertical="center"/>
      <protection hidden="1"/>
    </xf>
    <xf numFmtId="0" fontId="3" fillId="5" borderId="0" xfId="1" applyFont="1" applyFill="1" applyBorder="1" applyAlignment="1" applyProtection="1">
      <alignment vertical="center"/>
      <protection hidden="1"/>
    </xf>
    <xf numFmtId="0" fontId="7" fillId="6" borderId="9" xfId="0" applyFont="1" applyFill="1" applyBorder="1" applyProtection="1">
      <protection hidden="1"/>
    </xf>
    <xf numFmtId="0" fontId="7" fillId="6" borderId="10" xfId="0" applyFont="1" applyFill="1" applyBorder="1" applyProtection="1">
      <protection hidden="1"/>
    </xf>
    <xf numFmtId="0" fontId="3" fillId="5" borderId="10" xfId="1" applyFont="1" applyFill="1" applyBorder="1" applyAlignment="1" applyProtection="1">
      <alignment horizontal="center"/>
      <protection hidden="1"/>
    </xf>
    <xf numFmtId="0" fontId="1" fillId="5" borderId="0" xfId="1" applyFont="1" applyFill="1" applyBorder="1" applyAlignment="1" applyProtection="1">
      <alignment vertical="center"/>
      <protection hidden="1"/>
    </xf>
    <xf numFmtId="0" fontId="7" fillId="6" borderId="36" xfId="0" applyFont="1" applyFill="1" applyBorder="1" applyProtection="1">
      <protection locked="0"/>
    </xf>
    <xf numFmtId="4" fontId="5" fillId="3" borderId="4" xfId="2" applyNumberFormat="1" applyFont="1" applyFill="1" applyBorder="1" applyAlignment="1" applyProtection="1">
      <alignment horizontal="right" vertical="center"/>
      <protection locked="0"/>
    </xf>
    <xf numFmtId="4" fontId="5" fillId="3" borderId="10" xfId="2" applyNumberFormat="1" applyFont="1" applyFill="1" applyBorder="1" applyAlignment="1" applyProtection="1">
      <alignment horizontal="right" vertical="center"/>
      <protection locked="0"/>
    </xf>
    <xf numFmtId="9" fontId="6" fillId="6" borderId="37" xfId="3" applyFont="1" applyFill="1" applyBorder="1" applyAlignment="1" applyProtection="1">
      <alignment horizontal="right" vertical="center" wrapText="1"/>
      <protection locked="0"/>
    </xf>
    <xf numFmtId="4" fontId="6" fillId="6" borderId="37" xfId="0" applyNumberFormat="1" applyFont="1" applyFill="1" applyBorder="1" applyAlignment="1" applyProtection="1">
      <alignment horizontal="right" vertical="center" wrapText="1"/>
    </xf>
    <xf numFmtId="4" fontId="6" fillId="6" borderId="31" xfId="0" applyNumberFormat="1" applyFont="1" applyFill="1" applyBorder="1" applyAlignment="1" applyProtection="1">
      <alignment horizontal="right" vertical="center" wrapText="1"/>
    </xf>
    <xf numFmtId="4" fontId="5" fillId="3" borderId="4" xfId="2" applyNumberFormat="1" applyFont="1" applyFill="1" applyBorder="1" applyAlignment="1" applyProtection="1">
      <alignment horizontal="right" vertical="center"/>
    </xf>
    <xf numFmtId="4" fontId="5" fillId="3" borderId="10" xfId="2" applyNumberFormat="1" applyFont="1" applyFill="1" applyBorder="1" applyAlignment="1" applyProtection="1">
      <alignment horizontal="right" vertical="center"/>
    </xf>
    <xf numFmtId="0" fontId="5" fillId="3" borderId="16" xfId="1" applyFont="1" applyFill="1" applyBorder="1" applyAlignment="1" applyProtection="1">
      <alignment horizontal="right" vertical="center"/>
      <protection hidden="1"/>
    </xf>
    <xf numFmtId="0" fontId="5" fillId="3" borderId="44" xfId="1" applyFont="1" applyFill="1" applyBorder="1" applyAlignment="1" applyProtection="1">
      <alignment horizontal="right" vertical="center"/>
      <protection hidden="1"/>
    </xf>
    <xf numFmtId="0" fontId="1" fillId="4" borderId="6" xfId="1" applyFont="1" applyFill="1" applyBorder="1" applyProtection="1">
      <protection hidden="1"/>
    </xf>
    <xf numFmtId="0" fontId="1" fillId="4" borderId="0" xfId="1" applyFont="1" applyFill="1" applyBorder="1" applyProtection="1">
      <protection hidden="1"/>
    </xf>
    <xf numFmtId="0" fontId="1" fillId="4" borderId="0" xfId="1" applyFont="1" applyFill="1" applyBorder="1" applyAlignment="1" applyProtection="1">
      <alignment horizontal="left" vertical="center"/>
      <protection hidden="1"/>
    </xf>
    <xf numFmtId="0" fontId="1" fillId="4" borderId="19" xfId="1" applyFont="1" applyFill="1" applyBorder="1" applyAlignment="1" applyProtection="1">
      <alignment horizontal="left" vertical="center"/>
      <protection hidden="1"/>
    </xf>
    <xf numFmtId="0" fontId="1" fillId="4" borderId="9" xfId="1" applyFont="1" applyFill="1" applyBorder="1" applyProtection="1">
      <protection hidden="1"/>
    </xf>
    <xf numFmtId="0" fontId="1" fillId="4" borderId="10" xfId="1" applyFont="1" applyFill="1" applyBorder="1" applyProtection="1">
      <protection hidden="1"/>
    </xf>
    <xf numFmtId="0" fontId="1" fillId="4" borderId="10" xfId="1" applyFont="1" applyFill="1" applyBorder="1" applyAlignment="1" applyProtection="1">
      <alignment horizontal="left" vertical="center"/>
      <protection hidden="1"/>
    </xf>
    <xf numFmtId="0" fontId="1" fillId="4" borderId="18" xfId="1" applyFont="1" applyFill="1" applyBorder="1" applyAlignment="1" applyProtection="1">
      <alignment horizontal="left" vertical="center"/>
      <protection hidden="1"/>
    </xf>
    <xf numFmtId="0" fontId="11" fillId="7" borderId="0" xfId="0" applyFont="1" applyFill="1" applyProtection="1">
      <protection hidden="1"/>
    </xf>
    <xf numFmtId="0" fontId="7" fillId="7" borderId="0" xfId="0" applyFont="1" applyFill="1" applyProtection="1">
      <protection hidden="1"/>
    </xf>
    <xf numFmtId="0" fontId="7" fillId="5" borderId="0" xfId="0" applyFont="1" applyFill="1" applyProtection="1">
      <protection hidden="1"/>
    </xf>
    <xf numFmtId="0" fontId="8" fillId="5" borderId="0" xfId="0" applyFont="1" applyFill="1" applyProtection="1">
      <protection hidden="1"/>
    </xf>
    <xf numFmtId="0" fontId="7" fillId="5" borderId="25" xfId="0" applyFont="1" applyFill="1" applyBorder="1" applyProtection="1">
      <protection hidden="1"/>
    </xf>
    <xf numFmtId="0" fontId="7" fillId="5" borderId="26" xfId="0" applyFont="1" applyFill="1" applyBorder="1" applyProtection="1">
      <protection hidden="1"/>
    </xf>
    <xf numFmtId="10" fontId="7" fillId="5" borderId="32" xfId="0" applyNumberFormat="1" applyFont="1" applyFill="1" applyBorder="1" applyProtection="1">
      <protection hidden="1"/>
    </xf>
    <xf numFmtId="0" fontId="7" fillId="5" borderId="28" xfId="0" applyFont="1" applyFill="1" applyBorder="1" applyProtection="1">
      <protection hidden="1"/>
    </xf>
    <xf numFmtId="0" fontId="7" fillId="5" borderId="0" xfId="0" applyFont="1" applyFill="1" applyBorder="1" applyProtection="1">
      <protection hidden="1"/>
    </xf>
    <xf numFmtId="9" fontId="7" fillId="5" borderId="27" xfId="0" applyNumberFormat="1" applyFont="1" applyFill="1" applyBorder="1" applyProtection="1">
      <protection hidden="1"/>
    </xf>
    <xf numFmtId="0" fontId="7" fillId="5" borderId="27" xfId="0" applyFont="1" applyFill="1" applyBorder="1" applyProtection="1">
      <protection hidden="1"/>
    </xf>
    <xf numFmtId="0" fontId="7" fillId="5" borderId="29" xfId="0" applyFont="1" applyFill="1" applyBorder="1" applyProtection="1">
      <protection hidden="1"/>
    </xf>
    <xf numFmtId="0" fontId="7" fillId="5" borderId="8" xfId="0" applyFont="1" applyFill="1" applyBorder="1" applyProtection="1">
      <protection hidden="1"/>
    </xf>
    <xf numFmtId="0" fontId="7" fillId="5" borderId="33" xfId="0" applyFont="1" applyFill="1" applyBorder="1" applyProtection="1">
      <protection hidden="1"/>
    </xf>
    <xf numFmtId="0" fontId="10" fillId="5" borderId="0" xfId="0" applyFont="1" applyFill="1" applyProtection="1">
      <protection hidden="1"/>
    </xf>
    <xf numFmtId="0" fontId="1" fillId="6" borderId="23" xfId="1" applyFont="1" applyFill="1" applyBorder="1" applyAlignment="1" applyProtection="1">
      <alignment horizontal="center" vertical="center"/>
      <protection hidden="1"/>
    </xf>
    <xf numFmtId="0" fontId="1" fillId="4" borderId="1" xfId="1" applyFont="1" applyFill="1" applyBorder="1" applyProtection="1"/>
    <xf numFmtId="0" fontId="1" fillId="4" borderId="2" xfId="1" applyFont="1" applyFill="1" applyBorder="1" applyProtection="1"/>
    <xf numFmtId="0" fontId="1" fillId="4" borderId="6" xfId="1" applyFont="1" applyFill="1" applyBorder="1" applyProtection="1"/>
    <xf numFmtId="0" fontId="1" fillId="4" borderId="0" xfId="1" applyFont="1" applyFill="1" applyBorder="1" applyProtection="1"/>
    <xf numFmtId="0" fontId="1" fillId="4" borderId="9" xfId="1" applyFont="1" applyFill="1" applyBorder="1" applyProtection="1"/>
    <xf numFmtId="0" fontId="1" fillId="4" borderId="10" xfId="1" applyFont="1" applyFill="1" applyBorder="1" applyProtection="1"/>
    <xf numFmtId="0" fontId="1" fillId="6" borderId="0" xfId="1" applyFont="1" applyFill="1" applyProtection="1">
      <protection locked="0"/>
    </xf>
    <xf numFmtId="0" fontId="1" fillId="6" borderId="0" xfId="1" applyFont="1" applyFill="1" applyAlignment="1" applyProtection="1">
      <alignment horizontal="left" vertical="center"/>
      <protection locked="0"/>
    </xf>
    <xf numFmtId="0" fontId="1" fillId="6" borderId="44" xfId="1" applyFont="1" applyFill="1" applyBorder="1" applyAlignment="1" applyProtection="1">
      <alignment horizontal="center" vertical="center"/>
      <protection hidden="1"/>
    </xf>
    <xf numFmtId="0" fontId="6" fillId="6" borderId="51" xfId="0" applyFont="1" applyFill="1" applyBorder="1" applyAlignment="1" applyProtection="1">
      <alignment horizontal="center" vertical="center"/>
      <protection hidden="1"/>
    </xf>
    <xf numFmtId="0" fontId="1" fillId="6" borderId="51" xfId="1" applyFont="1" applyFill="1" applyBorder="1" applyAlignment="1" applyProtection="1">
      <alignment horizontal="center" vertical="center" wrapText="1"/>
      <protection hidden="1"/>
    </xf>
    <xf numFmtId="0" fontId="6" fillId="6" borderId="51" xfId="0" applyFont="1" applyFill="1" applyBorder="1" applyAlignment="1" applyProtection="1">
      <alignment horizontal="center" vertical="center" wrapText="1"/>
      <protection hidden="1"/>
    </xf>
    <xf numFmtId="4" fontId="6" fillId="6" borderId="11" xfId="0" applyNumberFormat="1" applyFont="1" applyFill="1" applyBorder="1" applyAlignment="1" applyProtection="1">
      <alignment horizontal="right" vertical="center" wrapText="1"/>
      <protection locked="0"/>
    </xf>
    <xf numFmtId="9" fontId="6" fillId="6" borderId="29" xfId="3" applyFont="1" applyFill="1" applyBorder="1" applyAlignment="1" applyProtection="1">
      <alignment horizontal="right" vertical="center" wrapText="1"/>
      <protection locked="0"/>
    </xf>
    <xf numFmtId="4" fontId="6" fillId="6" borderId="29" xfId="0" applyNumberFormat="1" applyFont="1" applyFill="1" applyBorder="1" applyAlignment="1" applyProtection="1">
      <alignment horizontal="right" vertical="center" wrapText="1"/>
    </xf>
    <xf numFmtId="4" fontId="6" fillId="6" borderId="54" xfId="0" applyNumberFormat="1" applyFont="1" applyFill="1" applyBorder="1" applyAlignment="1" applyProtection="1">
      <alignment horizontal="right" vertical="center" wrapText="1"/>
    </xf>
    <xf numFmtId="4" fontId="6" fillId="6" borderId="23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23" xfId="0" applyNumberFormat="1" applyFont="1" applyFill="1" applyBorder="1" applyAlignment="1" applyProtection="1">
      <alignment horizontal="right" vertical="center" wrapText="1"/>
    </xf>
    <xf numFmtId="4" fontId="6" fillId="6" borderId="50" xfId="0" applyNumberFormat="1" applyFont="1" applyFill="1" applyBorder="1" applyAlignment="1" applyProtection="1">
      <alignment horizontal="right" vertical="center" wrapText="1"/>
    </xf>
    <xf numFmtId="4" fontId="6" fillId="6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12" xfId="0" applyNumberFormat="1" applyFont="1" applyFill="1" applyBorder="1" applyAlignment="1" applyProtection="1">
      <alignment horizontal="right" vertical="center" wrapText="1"/>
    </xf>
    <xf numFmtId="4" fontId="6" fillId="6" borderId="52" xfId="0" applyNumberFormat="1" applyFont="1" applyFill="1" applyBorder="1" applyAlignment="1" applyProtection="1">
      <alignment horizontal="right" vertical="center" wrapText="1"/>
    </xf>
    <xf numFmtId="0" fontId="12" fillId="5" borderId="0" xfId="0" applyFont="1" applyFill="1" applyProtection="1">
      <protection hidden="1"/>
    </xf>
    <xf numFmtId="10" fontId="6" fillId="6" borderId="23" xfId="3" applyNumberFormat="1" applyFont="1" applyFill="1" applyBorder="1" applyAlignment="1" applyProtection="1">
      <alignment horizontal="right" vertical="center" wrapText="1"/>
      <protection locked="0"/>
    </xf>
    <xf numFmtId="10" fontId="6" fillId="6" borderId="12" xfId="3" applyNumberFormat="1" applyFont="1" applyFill="1" applyBorder="1" applyAlignment="1" applyProtection="1">
      <alignment horizontal="right" vertical="center" wrapText="1"/>
      <protection locked="0"/>
    </xf>
    <xf numFmtId="0" fontId="3" fillId="6" borderId="6" xfId="1" applyFont="1" applyFill="1" applyBorder="1" applyAlignment="1" applyProtection="1">
      <alignment vertical="center"/>
      <protection hidden="1"/>
    </xf>
    <xf numFmtId="0" fontId="15" fillId="6" borderId="30" xfId="1" applyFont="1" applyFill="1" applyBorder="1" applyAlignment="1" applyProtection="1">
      <alignment horizontal="left" vertical="center" wrapText="1"/>
      <protection hidden="1"/>
    </xf>
    <xf numFmtId="0" fontId="15" fillId="6" borderId="30" xfId="1" applyFont="1" applyFill="1" applyBorder="1" applyAlignment="1" applyProtection="1">
      <alignment horizontal="left" vertical="center"/>
      <protection hidden="1"/>
    </xf>
    <xf numFmtId="0" fontId="15" fillId="6" borderId="6" xfId="1" applyFont="1" applyFill="1" applyBorder="1" applyAlignment="1" applyProtection="1">
      <alignment vertical="center"/>
      <protection hidden="1"/>
    </xf>
    <xf numFmtId="4" fontId="6" fillId="6" borderId="7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31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30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50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17" xfId="0" applyNumberFormat="1" applyFont="1" applyFill="1" applyBorder="1" applyAlignment="1" applyProtection="1">
      <alignment horizontal="right" vertical="center" wrapText="1"/>
      <protection locked="0"/>
    </xf>
    <xf numFmtId="4" fontId="16" fillId="6" borderId="12" xfId="2" applyNumberFormat="1" applyFont="1" applyFill="1" applyBorder="1" applyAlignment="1" applyProtection="1">
      <alignment horizontal="right" vertical="center"/>
      <protection locked="0"/>
    </xf>
    <xf numFmtId="4" fontId="6" fillId="6" borderId="53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54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9" xfId="1" applyFont="1" applyFill="1" applyBorder="1" applyAlignment="1" applyProtection="1">
      <alignment horizontal="left" vertical="center"/>
    </xf>
    <xf numFmtId="0" fontId="3" fillId="3" borderId="10" xfId="1" applyFont="1" applyFill="1" applyBorder="1" applyProtection="1"/>
    <xf numFmtId="0" fontId="3" fillId="3" borderId="10" xfId="1" applyFont="1" applyFill="1" applyBorder="1" applyAlignment="1" applyProtection="1">
      <alignment horizontal="left" vertical="center"/>
    </xf>
    <xf numFmtId="0" fontId="3" fillId="6" borderId="0" xfId="1" applyFont="1" applyFill="1" applyBorder="1" applyAlignment="1" applyProtection="1">
      <alignment vertical="center" wrapText="1"/>
      <protection hidden="1"/>
    </xf>
    <xf numFmtId="0" fontId="3" fillId="6" borderId="6" xfId="1" applyFont="1" applyFill="1" applyBorder="1" applyAlignment="1" applyProtection="1">
      <alignment vertical="center" wrapText="1"/>
      <protection hidden="1"/>
    </xf>
    <xf numFmtId="0" fontId="1" fillId="6" borderId="39" xfId="1" applyFont="1" applyFill="1" applyBorder="1" applyAlignment="1" applyProtection="1">
      <alignment horizontal="center" vertical="center"/>
      <protection hidden="1"/>
    </xf>
    <xf numFmtId="0" fontId="1" fillId="6" borderId="47" xfId="1" applyFont="1" applyFill="1" applyBorder="1" applyAlignment="1" applyProtection="1">
      <alignment horizontal="center" vertical="center"/>
      <protection hidden="1"/>
    </xf>
    <xf numFmtId="0" fontId="15" fillId="6" borderId="30" xfId="1" applyFont="1" applyFill="1" applyBorder="1" applyAlignment="1" applyProtection="1">
      <alignment vertical="center" wrapText="1"/>
    </xf>
    <xf numFmtId="0" fontId="15" fillId="6" borderId="17" xfId="1" applyFont="1" applyFill="1" applyBorder="1" applyAlignment="1" applyProtection="1">
      <alignment horizontal="center" vertical="center" wrapText="1"/>
    </xf>
    <xf numFmtId="0" fontId="14" fillId="6" borderId="29" xfId="1" applyFont="1" applyFill="1" applyBorder="1" applyAlignment="1" applyProtection="1">
      <alignment vertical="center" wrapText="1"/>
      <protection locked="0"/>
    </xf>
    <xf numFmtId="0" fontId="14" fillId="6" borderId="8" xfId="1" applyFont="1" applyFill="1" applyBorder="1" applyAlignment="1" applyProtection="1">
      <alignment vertical="center" wrapText="1"/>
      <protection locked="0"/>
    </xf>
    <xf numFmtId="0" fontId="14" fillId="6" borderId="42" xfId="1" applyFont="1" applyFill="1" applyBorder="1" applyAlignment="1" applyProtection="1">
      <alignment vertical="center" wrapText="1"/>
      <protection locked="0"/>
    </xf>
    <xf numFmtId="4" fontId="6" fillId="8" borderId="15" xfId="0" applyNumberFormat="1" applyFont="1" applyFill="1" applyBorder="1" applyAlignment="1" applyProtection="1">
      <alignment horizontal="right" vertical="center" wrapText="1"/>
    </xf>
    <xf numFmtId="4" fontId="16" fillId="8" borderId="15" xfId="2" applyNumberFormat="1" applyFont="1" applyFill="1" applyBorder="1" applyAlignment="1" applyProtection="1">
      <alignment horizontal="right" vertical="center"/>
    </xf>
    <xf numFmtId="4" fontId="6" fillId="8" borderId="23" xfId="0" applyNumberFormat="1" applyFont="1" applyFill="1" applyBorder="1" applyAlignment="1" applyProtection="1">
      <alignment horizontal="right" vertical="center" wrapText="1"/>
    </xf>
    <xf numFmtId="4" fontId="16" fillId="8" borderId="23" xfId="2" applyNumberFormat="1" applyFont="1" applyFill="1" applyBorder="1" applyAlignment="1" applyProtection="1">
      <alignment horizontal="right" vertical="center"/>
    </xf>
    <xf numFmtId="0" fontId="3" fillId="6" borderId="45" xfId="1" applyFont="1" applyFill="1" applyBorder="1" applyAlignment="1" applyProtection="1">
      <alignment horizontal="center" vertical="center"/>
    </xf>
    <xf numFmtId="0" fontId="3" fillId="6" borderId="46" xfId="1" applyFont="1" applyFill="1" applyBorder="1" applyAlignment="1" applyProtection="1">
      <alignment horizontal="center" vertical="center"/>
    </xf>
    <xf numFmtId="0" fontId="3" fillId="6" borderId="41" xfId="1" applyFont="1" applyFill="1" applyBorder="1" applyAlignment="1" applyProtection="1">
      <alignment horizontal="center" vertical="center"/>
    </xf>
    <xf numFmtId="0" fontId="3" fillId="6" borderId="39" xfId="1" applyFont="1" applyFill="1" applyBorder="1" applyAlignment="1" applyProtection="1">
      <alignment horizontal="center" vertical="center"/>
    </xf>
    <xf numFmtId="4" fontId="5" fillId="3" borderId="22" xfId="2" applyNumberFormat="1" applyFont="1" applyFill="1" applyBorder="1" applyAlignment="1" applyProtection="1">
      <alignment horizontal="right" vertical="center"/>
    </xf>
    <xf numFmtId="43" fontId="5" fillId="3" borderId="18" xfId="4" applyFont="1" applyFill="1" applyBorder="1" applyAlignment="1" applyProtection="1">
      <alignment vertical="center"/>
    </xf>
    <xf numFmtId="4" fontId="5" fillId="3" borderId="18" xfId="2" applyNumberFormat="1" applyFont="1" applyFill="1" applyBorder="1" applyAlignment="1" applyProtection="1">
      <alignment vertical="center"/>
    </xf>
    <xf numFmtId="0" fontId="6" fillId="6" borderId="49" xfId="0" applyFont="1" applyFill="1" applyBorder="1" applyAlignment="1" applyProtection="1">
      <alignment horizontal="center" vertical="center" wrapText="1"/>
      <protection hidden="1"/>
    </xf>
    <xf numFmtId="0" fontId="1" fillId="6" borderId="5" xfId="1" applyFont="1" applyFill="1" applyBorder="1" applyAlignment="1" applyProtection="1">
      <alignment vertical="center"/>
    </xf>
    <xf numFmtId="0" fontId="1" fillId="6" borderId="4" xfId="1" applyFont="1" applyFill="1" applyBorder="1" applyAlignment="1" applyProtection="1">
      <alignment vertical="center"/>
    </xf>
    <xf numFmtId="4" fontId="6" fillId="6" borderId="52" xfId="0" applyNumberFormat="1" applyFont="1" applyFill="1" applyBorder="1" applyAlignment="1" applyProtection="1">
      <alignment horizontal="right" vertical="center" wrapText="1"/>
      <protection locked="0"/>
    </xf>
    <xf numFmtId="0" fontId="1" fillId="5" borderId="4" xfId="1" applyFont="1" applyFill="1" applyBorder="1" applyAlignment="1" applyProtection="1">
      <alignment horizontal="left" vertical="center"/>
      <protection hidden="1"/>
    </xf>
    <xf numFmtId="0" fontId="1" fillId="5" borderId="22" xfId="1" applyFont="1" applyFill="1" applyBorder="1" applyAlignment="1" applyProtection="1">
      <alignment horizontal="left" vertical="center"/>
      <protection hidden="1"/>
    </xf>
    <xf numFmtId="0" fontId="5" fillId="3" borderId="4" xfId="1" applyFont="1" applyFill="1" applyBorder="1" applyAlignment="1" applyProtection="1">
      <alignment horizontal="right" vertical="center"/>
      <protection hidden="1"/>
    </xf>
    <xf numFmtId="0" fontId="5" fillId="3" borderId="10" xfId="1" applyFont="1" applyFill="1" applyBorder="1" applyAlignment="1" applyProtection="1">
      <alignment horizontal="right" vertical="center"/>
      <protection hidden="1"/>
    </xf>
    <xf numFmtId="0" fontId="7" fillId="5" borderId="23" xfId="0" applyFont="1" applyFill="1" applyBorder="1" applyProtection="1">
      <protection hidden="1"/>
    </xf>
    <xf numFmtId="0" fontId="7" fillId="5" borderId="23" xfId="0" applyFont="1" applyFill="1" applyBorder="1" applyAlignment="1" applyProtection="1">
      <alignment horizontal="center"/>
      <protection hidden="1"/>
    </xf>
    <xf numFmtId="0" fontId="6" fillId="6" borderId="0" xfId="0" applyFont="1" applyFill="1" applyBorder="1" applyAlignment="1" applyProtection="1">
      <alignment horizontal="center" vertical="center" wrapText="1"/>
      <protection hidden="1"/>
    </xf>
    <xf numFmtId="0" fontId="6" fillId="6" borderId="10" xfId="0" applyFont="1" applyFill="1" applyBorder="1" applyAlignment="1" applyProtection="1">
      <alignment horizontal="center" vertical="center" wrapText="1"/>
      <protection hidden="1"/>
    </xf>
    <xf numFmtId="0" fontId="1" fillId="6" borderId="0" xfId="1" applyFont="1" applyFill="1" applyBorder="1" applyAlignment="1" applyProtection="1">
      <alignment horizontal="left" vertical="center"/>
    </xf>
    <xf numFmtId="0" fontId="3" fillId="6" borderId="10" xfId="1" applyFont="1" applyFill="1" applyBorder="1" applyAlignment="1" applyProtection="1">
      <alignment vertical="center" wrapText="1"/>
      <protection hidden="1"/>
    </xf>
    <xf numFmtId="0" fontId="3" fillId="6" borderId="18" xfId="1" applyFont="1" applyFill="1" applyBorder="1" applyAlignment="1" applyProtection="1">
      <alignment vertical="center" wrapText="1"/>
      <protection hidden="1"/>
    </xf>
    <xf numFmtId="0" fontId="1" fillId="6" borderId="4" xfId="1" applyFont="1" applyFill="1" applyBorder="1" applyAlignment="1" applyProtection="1">
      <alignment vertical="center"/>
      <protection hidden="1"/>
    </xf>
    <xf numFmtId="0" fontId="1" fillId="6" borderId="4" xfId="1" applyFont="1" applyFill="1" applyBorder="1" applyAlignment="1" applyProtection="1">
      <alignment horizontal="left" vertical="center"/>
      <protection hidden="1"/>
    </xf>
    <xf numFmtId="0" fontId="1" fillId="4" borderId="2" xfId="1" applyFont="1" applyFill="1" applyBorder="1" applyProtection="1">
      <protection hidden="1"/>
    </xf>
    <xf numFmtId="0" fontId="1" fillId="4" borderId="2" xfId="1" applyFont="1" applyFill="1" applyBorder="1" applyAlignment="1" applyProtection="1">
      <alignment horizontal="left" vertical="center"/>
      <protection hidden="1"/>
    </xf>
    <xf numFmtId="0" fontId="1" fillId="4" borderId="3" xfId="1" applyFont="1" applyFill="1" applyBorder="1" applyAlignment="1" applyProtection="1">
      <alignment horizontal="left" vertical="center"/>
      <protection hidden="1"/>
    </xf>
    <xf numFmtId="0" fontId="1" fillId="6" borderId="2" xfId="1" applyFont="1" applyFill="1" applyBorder="1" applyAlignment="1" applyProtection="1">
      <alignment horizontal="left" vertical="center"/>
      <protection hidden="1"/>
    </xf>
    <xf numFmtId="0" fontId="1" fillId="6" borderId="3" xfId="1" applyFont="1" applyFill="1" applyBorder="1" applyAlignment="1" applyProtection="1">
      <alignment horizontal="left" vertical="center"/>
      <protection hidden="1"/>
    </xf>
    <xf numFmtId="0" fontId="1" fillId="5" borderId="5" xfId="1" applyFont="1" applyFill="1" applyBorder="1" applyAlignment="1" applyProtection="1">
      <alignment horizontal="left" vertical="center"/>
      <protection hidden="1"/>
    </xf>
    <xf numFmtId="0" fontId="1" fillId="5" borderId="4" xfId="1" applyFont="1" applyFill="1" applyBorder="1" applyAlignment="1" applyProtection="1">
      <alignment horizontal="left" vertical="center"/>
      <protection hidden="1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6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2" fillId="2" borderId="19" xfId="1" applyFont="1" applyFill="1" applyBorder="1" applyAlignment="1" applyProtection="1">
      <alignment horizontal="center" vertical="center"/>
      <protection locked="0"/>
    </xf>
    <xf numFmtId="0" fontId="2" fillId="2" borderId="9" xfId="1" applyFont="1" applyFill="1" applyBorder="1" applyAlignment="1" applyProtection="1">
      <alignment horizontal="center" vertical="center"/>
      <protection locked="0"/>
    </xf>
    <xf numFmtId="0" fontId="2" fillId="2" borderId="10" xfId="1" applyFont="1" applyFill="1" applyBorder="1" applyAlignment="1" applyProtection="1">
      <alignment horizontal="center" vertical="center"/>
      <protection locked="0"/>
    </xf>
    <xf numFmtId="0" fontId="2" fillId="2" borderId="18" xfId="1" applyFont="1" applyFill="1" applyBorder="1" applyAlignment="1" applyProtection="1">
      <alignment horizontal="center" vertical="center"/>
      <protection locked="0"/>
    </xf>
    <xf numFmtId="0" fontId="9" fillId="6" borderId="6" xfId="1" applyFont="1" applyFill="1" applyBorder="1" applyAlignment="1" applyProtection="1">
      <alignment horizontal="left" vertical="center"/>
      <protection hidden="1"/>
    </xf>
    <xf numFmtId="0" fontId="9" fillId="6" borderId="0" xfId="1" applyFont="1" applyFill="1" applyBorder="1" applyAlignment="1" applyProtection="1">
      <alignment horizontal="left" vertical="center"/>
      <protection hidden="1"/>
    </xf>
    <xf numFmtId="0" fontId="3" fillId="6" borderId="24" xfId="1" applyFont="1" applyFill="1" applyBorder="1" applyAlignment="1" applyProtection="1">
      <alignment horizontal="center" vertical="center"/>
      <protection hidden="1"/>
    </xf>
    <xf numFmtId="0" fontId="3" fillId="6" borderId="14" xfId="1" applyFont="1" applyFill="1" applyBorder="1" applyAlignment="1" applyProtection="1">
      <alignment horizontal="center" vertical="center"/>
      <protection hidden="1"/>
    </xf>
    <xf numFmtId="0" fontId="9" fillId="6" borderId="6" xfId="1" applyFont="1" applyFill="1" applyBorder="1" applyAlignment="1" applyProtection="1">
      <alignment horizontal="left" vertical="center" wrapText="1"/>
      <protection hidden="1"/>
    </xf>
    <xf numFmtId="0" fontId="9" fillId="6" borderId="0" xfId="1" applyFont="1" applyFill="1" applyBorder="1" applyAlignment="1" applyProtection="1">
      <alignment horizontal="left" vertical="center" wrapText="1"/>
      <protection hidden="1"/>
    </xf>
    <xf numFmtId="0" fontId="3" fillId="6" borderId="39" xfId="1" applyFont="1" applyFill="1" applyBorder="1" applyAlignment="1" applyProtection="1">
      <alignment horizontal="center" vertical="center"/>
      <protection hidden="1"/>
    </xf>
    <xf numFmtId="0" fontId="3" fillId="6" borderId="40" xfId="1" applyFont="1" applyFill="1" applyBorder="1" applyAlignment="1" applyProtection="1">
      <alignment horizontal="center" vertical="center"/>
      <protection hidden="1"/>
    </xf>
    <xf numFmtId="0" fontId="3" fillId="6" borderId="11" xfId="1" applyFont="1" applyFill="1" applyBorder="1" applyAlignment="1" applyProtection="1">
      <alignment horizontal="center" vertical="center"/>
      <protection hidden="1"/>
    </xf>
    <xf numFmtId="0" fontId="3" fillId="6" borderId="12" xfId="1" applyFont="1" applyFill="1" applyBorder="1" applyAlignment="1" applyProtection="1">
      <alignment horizontal="center" vertical="center"/>
      <protection hidden="1"/>
    </xf>
    <xf numFmtId="0" fontId="3" fillId="6" borderId="29" xfId="1" applyFont="1" applyFill="1" applyBorder="1" applyAlignment="1" applyProtection="1">
      <alignment horizontal="center" vertical="center"/>
      <protection hidden="1"/>
    </xf>
    <xf numFmtId="0" fontId="3" fillId="6" borderId="13" xfId="1" applyFont="1" applyFill="1" applyBorder="1" applyAlignment="1" applyProtection="1">
      <alignment horizontal="center" vertical="center"/>
      <protection hidden="1"/>
    </xf>
    <xf numFmtId="0" fontId="3" fillId="6" borderId="20" xfId="1" applyFont="1" applyFill="1" applyBorder="1" applyAlignment="1" applyProtection="1">
      <alignment horizontal="center" vertical="center"/>
      <protection hidden="1"/>
    </xf>
    <xf numFmtId="0" fontId="3" fillId="6" borderId="21" xfId="1" applyFont="1" applyFill="1" applyBorder="1" applyAlignment="1" applyProtection="1">
      <alignment horizontal="center" vertical="center"/>
      <protection hidden="1"/>
    </xf>
    <xf numFmtId="0" fontId="5" fillId="6" borderId="9" xfId="1" applyFont="1" applyFill="1" applyBorder="1" applyAlignment="1" applyProtection="1">
      <alignment horizontal="center"/>
    </xf>
    <xf numFmtId="0" fontId="5" fillId="6" borderId="10" xfId="1" applyFont="1" applyFill="1" applyBorder="1" applyAlignment="1" applyProtection="1">
      <alignment horizontal="center"/>
    </xf>
    <xf numFmtId="0" fontId="5" fillId="6" borderId="18" xfId="1" applyFont="1" applyFill="1" applyBorder="1" applyAlignment="1" applyProtection="1">
      <alignment horizontal="center"/>
    </xf>
    <xf numFmtId="0" fontId="9" fillId="6" borderId="7" xfId="1" applyFont="1" applyFill="1" applyBorder="1" applyAlignment="1" applyProtection="1">
      <alignment horizontal="left" vertical="center" wrapText="1"/>
      <protection hidden="1"/>
    </xf>
    <xf numFmtId="0" fontId="9" fillId="6" borderId="30" xfId="1" applyFont="1" applyFill="1" applyBorder="1" applyAlignment="1" applyProtection="1">
      <alignment horizontal="left" vertical="center" wrapText="1"/>
      <protection hidden="1"/>
    </xf>
    <xf numFmtId="164" fontId="1" fillId="5" borderId="38" xfId="0" applyNumberFormat="1" applyFont="1" applyFill="1" applyBorder="1" applyAlignment="1" applyProtection="1">
      <alignment horizontal="center" vertical="center"/>
      <protection locked="0"/>
    </xf>
    <xf numFmtId="164" fontId="1" fillId="5" borderId="35" xfId="0" applyNumberFormat="1" applyFont="1" applyFill="1" applyBorder="1" applyAlignment="1" applyProtection="1">
      <alignment horizontal="center" vertical="center"/>
      <protection locked="0"/>
    </xf>
    <xf numFmtId="164" fontId="1" fillId="5" borderId="43" xfId="0" applyNumberFormat="1" applyFont="1" applyFill="1" applyBorder="1" applyAlignment="1" applyProtection="1">
      <alignment horizontal="center" vertical="center"/>
      <protection locked="0"/>
    </xf>
    <xf numFmtId="0" fontId="14" fillId="6" borderId="41" xfId="1" applyFont="1" applyFill="1" applyBorder="1" applyAlignment="1" applyProtection="1">
      <alignment horizontal="center" vertical="center" wrapText="1"/>
      <protection locked="0"/>
    </xf>
    <xf numFmtId="0" fontId="14" fillId="6" borderId="2" xfId="1" applyFont="1" applyFill="1" applyBorder="1" applyAlignment="1" applyProtection="1">
      <alignment horizontal="center" vertical="center" wrapText="1"/>
      <protection locked="0"/>
    </xf>
    <xf numFmtId="0" fontId="14" fillId="6" borderId="3" xfId="1" applyFont="1" applyFill="1" applyBorder="1" applyAlignment="1" applyProtection="1">
      <alignment horizontal="center" vertical="center" wrapText="1"/>
      <protection locked="0"/>
    </xf>
    <xf numFmtId="0" fontId="1" fillId="5" borderId="22" xfId="1" applyFont="1" applyFill="1" applyBorder="1" applyAlignment="1" applyProtection="1">
      <alignment horizontal="left" vertical="center"/>
      <protection hidden="1"/>
    </xf>
    <xf numFmtId="0" fontId="3" fillId="6" borderId="1" xfId="1" applyFont="1" applyFill="1" applyBorder="1" applyAlignment="1" applyProtection="1">
      <alignment horizontal="center" vertical="center"/>
      <protection hidden="1"/>
    </xf>
    <xf numFmtId="0" fontId="3" fillId="6" borderId="9" xfId="1" applyFont="1" applyFill="1" applyBorder="1" applyAlignment="1" applyProtection="1">
      <alignment horizontal="center" vertical="center"/>
      <protection hidden="1"/>
    </xf>
    <xf numFmtId="0" fontId="3" fillId="6" borderId="20" xfId="1" applyFont="1" applyFill="1" applyBorder="1" applyAlignment="1" applyProtection="1">
      <alignment horizontal="center" vertical="center" wrapText="1"/>
      <protection hidden="1"/>
    </xf>
    <xf numFmtId="0" fontId="3" fillId="6" borderId="21" xfId="1" applyFont="1" applyFill="1" applyBorder="1" applyAlignment="1" applyProtection="1">
      <alignment horizontal="center" vertical="center" wrapText="1"/>
      <protection hidden="1"/>
    </xf>
    <xf numFmtId="0" fontId="1" fillId="6" borderId="0" xfId="1" applyFont="1" applyFill="1" applyBorder="1" applyAlignment="1" applyProtection="1">
      <alignment horizontal="left" vertical="center"/>
      <protection hidden="1"/>
    </xf>
    <xf numFmtId="0" fontId="1" fillId="6" borderId="19" xfId="1" applyFont="1" applyFill="1" applyBorder="1" applyAlignment="1" applyProtection="1">
      <alignment horizontal="left" vertical="center"/>
      <protection hidden="1"/>
    </xf>
    <xf numFmtId="0" fontId="7" fillId="6" borderId="0" xfId="0" applyFont="1" applyFill="1" applyBorder="1" applyAlignment="1" applyProtection="1">
      <alignment horizontal="left" vertical="center"/>
      <protection hidden="1"/>
    </xf>
    <xf numFmtId="0" fontId="7" fillId="6" borderId="19" xfId="0" applyFont="1" applyFill="1" applyBorder="1" applyAlignment="1" applyProtection="1">
      <alignment horizontal="left" vertical="center"/>
      <protection hidden="1"/>
    </xf>
    <xf numFmtId="0" fontId="14" fillId="6" borderId="38" xfId="1" applyFont="1" applyFill="1" applyBorder="1" applyAlignment="1" applyProtection="1">
      <alignment horizontal="center" vertical="center"/>
      <protection locked="0"/>
    </xf>
    <xf numFmtId="0" fontId="14" fillId="6" borderId="35" xfId="1" applyFont="1" applyFill="1" applyBorder="1" applyAlignment="1" applyProtection="1">
      <alignment horizontal="center" vertical="center"/>
      <protection locked="0"/>
    </xf>
    <xf numFmtId="0" fontId="14" fillId="6" borderId="43" xfId="1" applyFont="1" applyFill="1" applyBorder="1" applyAlignment="1" applyProtection="1">
      <alignment horizontal="center" vertical="center"/>
      <protection locked="0"/>
    </xf>
    <xf numFmtId="0" fontId="14" fillId="6" borderId="38" xfId="1" applyFont="1" applyFill="1" applyBorder="1" applyAlignment="1" applyProtection="1">
      <alignment horizontal="center" vertical="justify"/>
      <protection locked="0"/>
    </xf>
    <xf numFmtId="0" fontId="14" fillId="6" borderId="35" xfId="1" applyFont="1" applyFill="1" applyBorder="1" applyAlignment="1" applyProtection="1">
      <alignment horizontal="center" vertical="justify"/>
      <protection locked="0"/>
    </xf>
    <xf numFmtId="0" fontId="14" fillId="6" borderId="43" xfId="1" applyFont="1" applyFill="1" applyBorder="1" applyAlignment="1" applyProtection="1">
      <alignment horizontal="center" vertical="justify"/>
      <protection locked="0"/>
    </xf>
    <xf numFmtId="0" fontId="1" fillId="6" borderId="45" xfId="1" applyFont="1" applyFill="1" applyBorder="1" applyAlignment="1" applyProtection="1">
      <alignment horizontal="center" vertical="center"/>
      <protection hidden="1"/>
    </xf>
    <xf numFmtId="0" fontId="1" fillId="6" borderId="48" xfId="1" applyFont="1" applyFill="1" applyBorder="1" applyAlignment="1" applyProtection="1">
      <alignment horizontal="center" vertical="center"/>
      <protection hidden="1"/>
    </xf>
    <xf numFmtId="0" fontId="1" fillId="6" borderId="44" xfId="1" applyFont="1" applyFill="1" applyBorder="1" applyAlignment="1" applyProtection="1">
      <alignment horizontal="center" vertical="center"/>
      <protection hidden="1"/>
    </xf>
    <xf numFmtId="0" fontId="6" fillId="6" borderId="46" xfId="0" applyFont="1" applyFill="1" applyBorder="1" applyAlignment="1" applyProtection="1">
      <alignment horizontal="center" vertical="center" wrapText="1"/>
      <protection hidden="1"/>
    </xf>
    <xf numFmtId="0" fontId="6" fillId="6" borderId="49" xfId="0" applyFont="1" applyFill="1" applyBorder="1" applyAlignment="1" applyProtection="1">
      <alignment horizontal="center" vertical="center" wrapText="1"/>
      <protection hidden="1"/>
    </xf>
    <xf numFmtId="0" fontId="6" fillId="6" borderId="51" xfId="0" applyFont="1" applyFill="1" applyBorder="1" applyAlignment="1" applyProtection="1">
      <alignment horizontal="center" vertical="center" wrapText="1"/>
      <protection hidden="1"/>
    </xf>
    <xf numFmtId="0" fontId="6" fillId="6" borderId="55" xfId="0" applyFont="1" applyFill="1" applyBorder="1" applyAlignment="1" applyProtection="1">
      <alignment horizontal="center" vertical="center" wrapText="1"/>
      <protection hidden="1"/>
    </xf>
    <xf numFmtId="0" fontId="6" fillId="6" borderId="56" xfId="0" applyFont="1" applyFill="1" applyBorder="1" applyAlignment="1" applyProtection="1">
      <alignment horizontal="center" vertical="center" wrapText="1"/>
      <protection hidden="1"/>
    </xf>
    <xf numFmtId="0" fontId="6" fillId="6" borderId="57" xfId="0" applyFont="1" applyFill="1" applyBorder="1" applyAlignment="1" applyProtection="1">
      <alignment horizontal="center" vertical="center" wrapText="1"/>
      <protection hidden="1"/>
    </xf>
    <xf numFmtId="0" fontId="1" fillId="6" borderId="4" xfId="1" quotePrefix="1" applyNumberFormat="1" applyFont="1" applyFill="1" applyBorder="1" applyAlignment="1" applyProtection="1">
      <alignment horizontal="center" vertical="center"/>
      <protection hidden="1"/>
    </xf>
    <xf numFmtId="0" fontId="1" fillId="6" borderId="22" xfId="1" applyNumberFormat="1" applyFont="1" applyFill="1" applyBorder="1" applyAlignment="1" applyProtection="1">
      <alignment horizontal="center" vertical="center"/>
      <protection hidden="1"/>
    </xf>
    <xf numFmtId="0" fontId="1" fillId="6" borderId="4" xfId="1" applyNumberFormat="1" applyFont="1" applyFill="1" applyBorder="1" applyAlignment="1" applyProtection="1">
      <alignment horizontal="center" vertical="center"/>
      <protection hidden="1"/>
    </xf>
    <xf numFmtId="0" fontId="1" fillId="6" borderId="1" xfId="1" applyFont="1" applyFill="1" applyBorder="1" applyAlignment="1" applyProtection="1">
      <alignment horizontal="left" vertical="center"/>
    </xf>
    <xf numFmtId="0" fontId="1" fillId="6" borderId="2" xfId="1" applyFont="1" applyFill="1" applyBorder="1" applyAlignment="1" applyProtection="1">
      <alignment horizontal="left" vertical="center"/>
    </xf>
    <xf numFmtId="0" fontId="1" fillId="6" borderId="3" xfId="1" applyFont="1" applyFill="1" applyBorder="1" applyAlignment="1" applyProtection="1">
      <alignment horizontal="left" vertical="center"/>
    </xf>
    <xf numFmtId="4" fontId="3" fillId="6" borderId="9" xfId="2" applyNumberFormat="1" applyFont="1" applyFill="1" applyBorder="1" applyAlignment="1" applyProtection="1">
      <alignment horizontal="right" vertical="center"/>
      <protection locked="0"/>
    </xf>
    <xf numFmtId="4" fontId="3" fillId="6" borderId="10" xfId="2" applyNumberFormat="1" applyFont="1" applyFill="1" applyBorder="1" applyAlignment="1" applyProtection="1">
      <alignment horizontal="right" vertical="center"/>
      <protection locked="0"/>
    </xf>
    <xf numFmtId="4" fontId="3" fillId="6" borderId="18" xfId="2" applyNumberFormat="1" applyFont="1" applyFill="1" applyBorder="1" applyAlignment="1" applyProtection="1">
      <alignment horizontal="right" vertical="center"/>
      <protection locked="0"/>
    </xf>
    <xf numFmtId="4" fontId="3" fillId="3" borderId="5" xfId="2" applyNumberFormat="1" applyFont="1" applyFill="1" applyBorder="1" applyAlignment="1" applyProtection="1">
      <alignment horizontal="right" vertical="center"/>
      <protection locked="0"/>
    </xf>
    <xf numFmtId="4" fontId="3" fillId="3" borderId="4" xfId="2" applyNumberFormat="1" applyFont="1" applyFill="1" applyBorder="1" applyAlignment="1" applyProtection="1">
      <alignment horizontal="right" vertical="center"/>
      <protection locked="0"/>
    </xf>
    <xf numFmtId="4" fontId="3" fillId="3" borderId="22" xfId="2" applyNumberFormat="1" applyFont="1" applyFill="1" applyBorder="1" applyAlignment="1" applyProtection="1">
      <alignment horizontal="right" vertical="center"/>
      <protection locked="0"/>
    </xf>
    <xf numFmtId="0" fontId="3" fillId="6" borderId="1" xfId="1" applyFont="1" applyFill="1" applyBorder="1" applyAlignment="1" applyProtection="1">
      <alignment horizontal="center" vertical="center"/>
    </xf>
    <xf numFmtId="0" fontId="3" fillId="6" borderId="2" xfId="1" applyFont="1" applyFill="1" applyBorder="1" applyAlignment="1" applyProtection="1">
      <alignment horizontal="center" vertical="center"/>
    </xf>
    <xf numFmtId="0" fontId="3" fillId="6" borderId="3" xfId="1" applyFont="1" applyFill="1" applyBorder="1" applyAlignment="1" applyProtection="1">
      <alignment horizontal="center" vertical="center"/>
    </xf>
    <xf numFmtId="0" fontId="3" fillId="6" borderId="7" xfId="1" applyFont="1" applyFill="1" applyBorder="1" applyAlignment="1" applyProtection="1">
      <alignment horizontal="center" vertical="center"/>
      <protection hidden="1"/>
    </xf>
    <xf numFmtId="0" fontId="3" fillId="6" borderId="17" xfId="1" applyFont="1" applyFill="1" applyBorder="1" applyAlignment="1" applyProtection="1">
      <alignment horizontal="center" vertical="center"/>
      <protection hidden="1"/>
    </xf>
    <xf numFmtId="0" fontId="3" fillId="6" borderId="15" xfId="1" applyFont="1" applyFill="1" applyBorder="1" applyAlignment="1" applyProtection="1">
      <alignment horizontal="center" vertical="center"/>
      <protection hidden="1"/>
    </xf>
    <xf numFmtId="0" fontId="15" fillId="6" borderId="12" xfId="1" applyFont="1" applyFill="1" applyBorder="1" applyAlignment="1" applyProtection="1">
      <alignment horizontal="center" vertical="center"/>
      <protection locked="0"/>
    </xf>
    <xf numFmtId="0" fontId="15" fillId="6" borderId="52" xfId="1" applyFont="1" applyFill="1" applyBorder="1" applyAlignment="1" applyProtection="1">
      <alignment horizontal="center" vertical="center"/>
      <protection locked="0"/>
    </xf>
    <xf numFmtId="0" fontId="15" fillId="6" borderId="7" xfId="1" applyFont="1" applyFill="1" applyBorder="1" applyAlignment="1" applyProtection="1">
      <alignment horizontal="left" vertical="center" wrapText="1"/>
      <protection hidden="1"/>
    </xf>
    <xf numFmtId="0" fontId="15" fillId="6" borderId="30" xfId="1" applyFont="1" applyFill="1" applyBorder="1" applyAlignment="1" applyProtection="1">
      <alignment horizontal="left" vertical="center" wrapText="1"/>
      <protection hidden="1"/>
    </xf>
    <xf numFmtId="0" fontId="1" fillId="6" borderId="38" xfId="1" applyFont="1" applyFill="1" applyBorder="1" applyAlignment="1" applyProtection="1">
      <alignment horizontal="center" vertical="center"/>
      <protection locked="0"/>
    </xf>
    <xf numFmtId="0" fontId="1" fillId="6" borderId="35" xfId="1" applyFont="1" applyFill="1" applyBorder="1" applyAlignment="1" applyProtection="1">
      <alignment horizontal="center" vertical="center"/>
      <protection locked="0"/>
    </xf>
    <xf numFmtId="0" fontId="1" fillId="6" borderId="43" xfId="1" applyFont="1" applyFill="1" applyBorder="1" applyAlignment="1" applyProtection="1">
      <alignment horizontal="center" vertical="center"/>
      <protection locked="0"/>
    </xf>
    <xf numFmtId="0" fontId="1" fillId="6" borderId="38" xfId="1" applyFont="1" applyFill="1" applyBorder="1" applyAlignment="1" applyProtection="1">
      <alignment horizontal="center" vertical="justify"/>
      <protection locked="0"/>
    </xf>
    <xf numFmtId="0" fontId="1" fillId="6" borderId="35" xfId="1" applyFont="1" applyFill="1" applyBorder="1" applyAlignment="1" applyProtection="1">
      <alignment horizontal="center" vertical="justify"/>
      <protection locked="0"/>
    </xf>
    <xf numFmtId="0" fontId="1" fillId="6" borderId="43" xfId="1" applyFont="1" applyFill="1" applyBorder="1" applyAlignment="1" applyProtection="1">
      <alignment horizontal="center" vertical="justify"/>
      <protection locked="0"/>
    </xf>
    <xf numFmtId="0" fontId="1" fillId="6" borderId="41" xfId="1" applyFont="1" applyFill="1" applyBorder="1" applyAlignment="1" applyProtection="1">
      <alignment horizontal="center" vertical="center" wrapText="1"/>
      <protection locked="0"/>
    </xf>
    <xf numFmtId="0" fontId="1" fillId="6" borderId="2" xfId="1" applyFont="1" applyFill="1" applyBorder="1" applyAlignment="1" applyProtection="1">
      <alignment horizontal="center" vertical="center" wrapText="1"/>
      <protection locked="0"/>
    </xf>
    <xf numFmtId="0" fontId="1" fillId="6" borderId="3" xfId="1" applyFont="1" applyFill="1" applyBorder="1" applyAlignment="1" applyProtection="1">
      <alignment horizontal="center" vertical="center" wrapText="1"/>
      <protection locked="0"/>
    </xf>
    <xf numFmtId="0" fontId="1" fillId="6" borderId="29" xfId="1" applyFont="1" applyFill="1" applyBorder="1" applyAlignment="1" applyProtection="1">
      <alignment horizontal="center" vertical="center" wrapText="1"/>
      <protection locked="0"/>
    </xf>
    <xf numFmtId="0" fontId="1" fillId="6" borderId="8" xfId="1" applyFont="1" applyFill="1" applyBorder="1" applyAlignment="1" applyProtection="1">
      <alignment horizontal="center" vertical="center" wrapText="1"/>
      <protection locked="0"/>
    </xf>
    <xf numFmtId="0" fontId="1" fillId="6" borderId="42" xfId="1" applyFont="1" applyFill="1" applyBorder="1" applyAlignment="1" applyProtection="1">
      <alignment horizontal="center" vertical="center" wrapText="1"/>
      <protection locked="0"/>
    </xf>
    <xf numFmtId="0" fontId="15" fillId="6" borderId="6" xfId="1" applyFont="1" applyFill="1" applyBorder="1" applyAlignment="1" applyProtection="1">
      <alignment horizontal="left" vertical="center"/>
      <protection hidden="1"/>
    </xf>
    <xf numFmtId="0" fontId="15" fillId="6" borderId="0" xfId="1" applyFont="1" applyFill="1" applyBorder="1" applyAlignment="1" applyProtection="1">
      <alignment horizontal="left" vertical="center"/>
      <protection hidden="1"/>
    </xf>
    <xf numFmtId="0" fontId="15" fillId="6" borderId="6" xfId="1" applyFont="1" applyFill="1" applyBorder="1" applyAlignment="1" applyProtection="1">
      <alignment horizontal="left" vertical="center" wrapText="1"/>
      <protection hidden="1"/>
    </xf>
    <xf numFmtId="0" fontId="15" fillId="6" borderId="0" xfId="1" applyFont="1" applyFill="1" applyBorder="1" applyAlignment="1" applyProtection="1">
      <alignment horizontal="left" vertical="center" wrapText="1"/>
      <protection hidden="1"/>
    </xf>
    <xf numFmtId="0" fontId="3" fillId="6" borderId="9" xfId="1" applyFont="1" applyFill="1" applyBorder="1" applyAlignment="1" applyProtection="1">
      <alignment horizontal="center"/>
    </xf>
    <xf numFmtId="0" fontId="3" fillId="6" borderId="10" xfId="1" applyFont="1" applyFill="1" applyBorder="1" applyAlignment="1" applyProtection="1">
      <alignment horizontal="center"/>
    </xf>
    <xf numFmtId="0" fontId="3" fillId="6" borderId="18" xfId="1" applyFont="1" applyFill="1" applyBorder="1" applyAlignment="1" applyProtection="1">
      <alignment horizontal="center"/>
    </xf>
    <xf numFmtId="0" fontId="1" fillId="6" borderId="0" xfId="1" applyFont="1" applyFill="1" applyBorder="1" applyAlignment="1" applyProtection="1">
      <alignment horizontal="left" vertical="center" wrapText="1"/>
      <protection hidden="1"/>
    </xf>
    <xf numFmtId="0" fontId="1" fillId="6" borderId="19" xfId="1" applyFont="1" applyFill="1" applyBorder="1" applyAlignment="1" applyProtection="1">
      <alignment horizontal="left" vertical="center" wrapText="1"/>
      <protection hidden="1"/>
    </xf>
    <xf numFmtId="0" fontId="6" fillId="6" borderId="39" xfId="0" applyFont="1" applyFill="1" applyBorder="1" applyAlignment="1" applyProtection="1">
      <alignment horizontal="center" vertical="center" wrapText="1"/>
      <protection hidden="1"/>
    </xf>
    <xf numFmtId="0" fontId="6" fillId="6" borderId="47" xfId="0" applyFont="1" applyFill="1" applyBorder="1" applyAlignment="1" applyProtection="1">
      <alignment horizontal="center" vertical="center" wrapText="1"/>
      <protection hidden="1"/>
    </xf>
    <xf numFmtId="0" fontId="6" fillId="6" borderId="40" xfId="0" applyFont="1" applyFill="1" applyBorder="1" applyAlignment="1" applyProtection="1">
      <alignment horizontal="center" vertical="center" wrapText="1"/>
      <protection hidden="1"/>
    </xf>
    <xf numFmtId="0" fontId="3" fillId="6" borderId="31" xfId="1" applyFont="1" applyFill="1" applyBorder="1" applyAlignment="1" applyProtection="1">
      <alignment horizontal="center" vertical="center"/>
      <protection hidden="1"/>
    </xf>
    <xf numFmtId="0" fontId="3" fillId="6" borderId="52" xfId="1" applyFont="1" applyFill="1" applyBorder="1" applyAlignment="1" applyProtection="1">
      <alignment horizontal="center" vertical="center"/>
      <protection hidden="1"/>
    </xf>
    <xf numFmtId="0" fontId="3" fillId="6" borderId="23" xfId="1" applyFont="1" applyFill="1" applyBorder="1" applyAlignment="1" applyProtection="1">
      <alignment horizontal="center" vertical="center"/>
      <protection hidden="1"/>
    </xf>
  </cellXfs>
  <cellStyles count="6">
    <cellStyle name="Millares" xfId="4" builtinId="3"/>
    <cellStyle name="Millares 2" xfId="2"/>
    <cellStyle name="Moneda 2" xfId="5"/>
    <cellStyle name="Normal" xfId="0" builtinId="0"/>
    <cellStyle name="Normal 2" xfId="1"/>
    <cellStyle name="Porcentaje" xfId="3" builtinId="5"/>
  </cellStyles>
  <dxfs count="25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554195</xdr:colOff>
      <xdr:row>43</xdr:row>
      <xdr:rowOff>33616</xdr:rowOff>
    </xdr:from>
    <xdr:ext cx="1541305" cy="571501"/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4636" y="6701116"/>
          <a:ext cx="1541305" cy="571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329773</xdr:colOff>
      <xdr:row>69</xdr:row>
      <xdr:rowOff>218969</xdr:rowOff>
    </xdr:from>
    <xdr:ext cx="1885697" cy="643165"/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1097" y="7894998"/>
          <a:ext cx="1885697" cy="6431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tabSelected="1" zoomScale="85" zoomScaleNormal="85" workbookViewId="0">
      <selection activeCell="J12" sqref="J1:J1048576"/>
    </sheetView>
  </sheetViews>
  <sheetFormatPr baseColWidth="10" defaultRowHeight="12.75"/>
  <cols>
    <col min="1" max="1" width="7.140625" style="1" customWidth="1"/>
    <col min="2" max="2" width="16.28515625" style="1" customWidth="1"/>
    <col min="3" max="3" width="9.7109375" style="1" customWidth="1"/>
    <col min="4" max="4" width="11.140625" style="1" customWidth="1"/>
    <col min="5" max="5" width="18.5703125" style="1" customWidth="1"/>
    <col min="6" max="6" width="40.140625" style="1" bestFit="1" customWidth="1"/>
    <col min="7" max="7" width="23.7109375" style="1" customWidth="1"/>
    <col min="8" max="8" width="14.5703125" style="1" bestFit="1" customWidth="1"/>
    <col min="9" max="9" width="8.42578125" style="1" bestFit="1" customWidth="1"/>
    <col min="10" max="10" width="21.140625" style="1" customWidth="1"/>
    <col min="11" max="11" width="32.140625" style="1" customWidth="1"/>
    <col min="12" max="16384" width="11.42578125" style="1"/>
  </cols>
  <sheetData>
    <row r="1" spans="2:11" ht="13.5" thickBot="1"/>
    <row r="2" spans="2:11" ht="15" customHeight="1">
      <c r="B2" s="151" t="s">
        <v>66</v>
      </c>
      <c r="C2" s="152"/>
      <c r="D2" s="152"/>
      <c r="E2" s="152"/>
      <c r="F2" s="152"/>
      <c r="G2" s="152"/>
      <c r="H2" s="152"/>
      <c r="I2" s="152"/>
      <c r="J2" s="152"/>
      <c r="K2" s="153"/>
    </row>
    <row r="3" spans="2:11" ht="15" customHeight="1">
      <c r="B3" s="154"/>
      <c r="C3" s="155"/>
      <c r="D3" s="155"/>
      <c r="E3" s="155"/>
      <c r="F3" s="155"/>
      <c r="G3" s="155"/>
      <c r="H3" s="155"/>
      <c r="I3" s="155"/>
      <c r="J3" s="155"/>
      <c r="K3" s="156"/>
    </row>
    <row r="4" spans="2:11" ht="15" customHeight="1" thickBot="1">
      <c r="B4" s="157"/>
      <c r="C4" s="158"/>
      <c r="D4" s="158"/>
      <c r="E4" s="158"/>
      <c r="F4" s="158"/>
      <c r="G4" s="158"/>
      <c r="H4" s="158"/>
      <c r="I4" s="158"/>
      <c r="J4" s="158"/>
      <c r="K4" s="159"/>
    </row>
    <row r="5" spans="2:11" ht="14.25" customHeight="1" thickBot="1">
      <c r="B5" s="160" t="s">
        <v>10</v>
      </c>
      <c r="C5" s="161"/>
      <c r="D5" s="147" t="str">
        <f>+'Completar SOFSE'!B5</f>
        <v>103/2018</v>
      </c>
      <c r="E5" s="147"/>
      <c r="F5" s="147"/>
      <c r="G5" s="148"/>
      <c r="H5" s="174" t="s">
        <v>13</v>
      </c>
      <c r="I5" s="175"/>
      <c r="J5" s="175"/>
      <c r="K5" s="176"/>
    </row>
    <row r="6" spans="2:11" ht="30" customHeight="1">
      <c r="B6" s="160" t="s">
        <v>27</v>
      </c>
      <c r="C6" s="161"/>
      <c r="D6" s="192" t="str">
        <f>+'Completar SOFSE'!B6</f>
        <v>Por Compulsa Abreviada</v>
      </c>
      <c r="E6" s="192"/>
      <c r="F6" s="192"/>
      <c r="G6" s="193"/>
      <c r="H6" s="177" t="s">
        <v>9</v>
      </c>
      <c r="I6" s="182"/>
      <c r="J6" s="183"/>
      <c r="K6" s="184"/>
    </row>
    <row r="7" spans="2:11" ht="15.75" customHeight="1">
      <c r="B7" s="20" t="s">
        <v>23</v>
      </c>
      <c r="C7" s="21"/>
      <c r="D7" s="190" t="str">
        <f>+'Completar SOFSE'!B7</f>
        <v>TRE-SOF-SOFS-1486/2018</v>
      </c>
      <c r="E7" s="190"/>
      <c r="F7" s="190"/>
      <c r="G7" s="191"/>
      <c r="H7" s="178"/>
      <c r="I7" s="113"/>
      <c r="J7" s="114"/>
      <c r="K7" s="115"/>
    </row>
    <row r="8" spans="2:11" ht="15.75" customHeight="1">
      <c r="B8" s="164" t="s">
        <v>11</v>
      </c>
      <c r="C8" s="165"/>
      <c r="D8" s="190" t="str">
        <f>+'Completar SOFSE'!B8</f>
        <v>Adquisición de repuestos y herramientas para los coches Materfer 400-2</v>
      </c>
      <c r="E8" s="190"/>
      <c r="F8" s="190"/>
      <c r="G8" s="191"/>
      <c r="H8" s="22" t="s">
        <v>29</v>
      </c>
      <c r="I8" s="194"/>
      <c r="J8" s="195"/>
      <c r="K8" s="196"/>
    </row>
    <row r="9" spans="2:11" ht="16.5" customHeight="1">
      <c r="B9" s="164"/>
      <c r="C9" s="165"/>
      <c r="D9" s="190"/>
      <c r="E9" s="190"/>
      <c r="F9" s="190"/>
      <c r="G9" s="191"/>
      <c r="H9" s="23" t="s">
        <v>1</v>
      </c>
      <c r="I9" s="194"/>
      <c r="J9" s="195"/>
      <c r="K9" s="196"/>
    </row>
    <row r="10" spans="2:11" ht="16.5" customHeight="1">
      <c r="B10" s="164"/>
      <c r="C10" s="165"/>
      <c r="D10" s="190"/>
      <c r="E10" s="190"/>
      <c r="F10" s="190"/>
      <c r="G10" s="191"/>
      <c r="H10" s="23" t="s">
        <v>2</v>
      </c>
      <c r="I10" s="197"/>
      <c r="J10" s="198"/>
      <c r="K10" s="199"/>
    </row>
    <row r="11" spans="2:11" ht="15">
      <c r="B11" s="27" t="s">
        <v>19</v>
      </c>
      <c r="C11" s="28"/>
      <c r="D11" s="32" t="str">
        <f>+'Completar SOFSE'!B11</f>
        <v>Renglón</v>
      </c>
      <c r="E11" s="28"/>
      <c r="F11" s="21"/>
      <c r="G11" s="21"/>
      <c r="H11" s="24" t="s">
        <v>6</v>
      </c>
      <c r="I11" s="179"/>
      <c r="J11" s="180"/>
      <c r="K11" s="181"/>
    </row>
    <row r="12" spans="2:11" ht="13.5" thickBot="1">
      <c r="B12" s="29"/>
      <c r="C12" s="30"/>
      <c r="D12" s="30"/>
      <c r="E12" s="31"/>
      <c r="F12" s="30"/>
      <c r="G12" s="30"/>
      <c r="H12" s="25"/>
      <c r="I12" s="33"/>
      <c r="J12" s="33"/>
      <c r="K12" s="26"/>
    </row>
    <row r="13" spans="2:11" ht="15" customHeight="1">
      <c r="B13" s="162" t="s">
        <v>26</v>
      </c>
      <c r="C13" s="168" t="s">
        <v>12</v>
      </c>
      <c r="D13" s="168" t="s">
        <v>3</v>
      </c>
      <c r="E13" s="170" t="s">
        <v>4</v>
      </c>
      <c r="F13" s="172" t="s">
        <v>32</v>
      </c>
      <c r="G13" s="188" t="s">
        <v>67</v>
      </c>
      <c r="H13" s="166" t="s">
        <v>33</v>
      </c>
      <c r="I13" s="166" t="s">
        <v>34</v>
      </c>
      <c r="J13" s="186" t="s">
        <v>35</v>
      </c>
      <c r="K13" s="166" t="s">
        <v>36</v>
      </c>
    </row>
    <row r="14" spans="2:11" ht="15.75" customHeight="1" thickBot="1">
      <c r="B14" s="163"/>
      <c r="C14" s="169"/>
      <c r="D14" s="169"/>
      <c r="E14" s="171"/>
      <c r="F14" s="173"/>
      <c r="G14" s="189"/>
      <c r="H14" s="167"/>
      <c r="I14" s="167"/>
      <c r="J14" s="187"/>
      <c r="K14" s="167"/>
    </row>
    <row r="15" spans="2:11">
      <c r="B15" s="3">
        <f>+'Completar SOFSE'!A21</f>
        <v>1</v>
      </c>
      <c r="C15" s="4">
        <f>VLOOKUP(B15,'Completar SOFSE'!$A$19:$E$501,2,0)</f>
        <v>2</v>
      </c>
      <c r="D15" s="4" t="str">
        <f>VLOOKUP(B15,'Completar SOFSE'!$A$19:$E$501,3,0)</f>
        <v>UNID.</v>
      </c>
      <c r="E15" s="4" t="str">
        <f>VLOOKUP(B15,'Completar SOFSE'!$A$19:$E$501,4,0)</f>
        <v>ACT400-000476N</v>
      </c>
      <c r="F15" s="6" t="str">
        <f>VLOOKUP(B15,'Completar SOFSE'!$A$19:$E$501,5,0)</f>
        <v>Calentador de rodamientos</v>
      </c>
      <c r="G15" s="6" t="str">
        <f>+'Completar SOFSE'!F21</f>
        <v>TIH100M (SKF)</v>
      </c>
      <c r="H15" s="83"/>
      <c r="I15" s="90">
        <v>0.21</v>
      </c>
      <c r="J15" s="84">
        <f>+(C15*H15)*I15</f>
        <v>0</v>
      </c>
      <c r="K15" s="85">
        <f>+C15*H15</f>
        <v>0</v>
      </c>
    </row>
    <row r="16" spans="2:11">
      <c r="B16" s="3">
        <f>+B15+1</f>
        <v>2</v>
      </c>
      <c r="C16" s="4">
        <f>VLOOKUP(B16,'Completar SOFSE'!$A$19:$E$501,2,0)</f>
        <v>2</v>
      </c>
      <c r="D16" s="4" t="str">
        <f>VLOOKUP(B16,'Completar SOFSE'!$A$19:$E$501,3,0)</f>
        <v>UNID.</v>
      </c>
      <c r="E16" s="4" t="str">
        <f>VLOOKUP(B16,'Completar SOFSE'!$A$19:$E$501,4,0)</f>
        <v>ACT400-000474N</v>
      </c>
      <c r="F16" s="6" t="str">
        <f>VLOOKUP(B16,'Completar SOFSE'!$A$19:$E$501,5,0)</f>
        <v>Herramienta de extracción de rodamientos</v>
      </c>
      <c r="G16" s="6" t="str">
        <f>+'Completar SOFSE'!F22</f>
        <v>TMMA100H (SKF)</v>
      </c>
      <c r="H16" s="83"/>
      <c r="I16" s="90">
        <v>0.21</v>
      </c>
      <c r="J16" s="84">
        <f t="shared" ref="J16:J21" si="0">+(C16*H16)*I16</f>
        <v>0</v>
      </c>
      <c r="K16" s="85">
        <f t="shared" ref="K16:K21" si="1">+C16*H16</f>
        <v>0</v>
      </c>
    </row>
    <row r="17" spans="2:11">
      <c r="B17" s="3">
        <f t="shared" ref="B17:B21" si="2">+B16+1</f>
        <v>3</v>
      </c>
      <c r="C17" s="4">
        <f>VLOOKUP(B17,'Completar SOFSE'!$A$19:$E$501,2,0)</f>
        <v>2</v>
      </c>
      <c r="D17" s="4" t="str">
        <f>VLOOKUP(B17,'Completar SOFSE'!$A$19:$E$501,3,0)</f>
        <v>UNID.</v>
      </c>
      <c r="E17" s="4" t="str">
        <f>VLOOKUP(B17,'Completar SOFSE'!$A$19:$E$501,4,0)</f>
        <v>ACT400-000474N</v>
      </c>
      <c r="F17" s="6" t="str">
        <f>VLOOKUP(B17,'Completar SOFSE'!$A$19:$E$501,5,0)</f>
        <v>Herramienta de extracción de rodamientos</v>
      </c>
      <c r="G17" s="6" t="str">
        <f>+'Completar SOFSE'!F23</f>
        <v>TMMA75H (SKF)</v>
      </c>
      <c r="H17" s="83"/>
      <c r="I17" s="90">
        <v>0.21</v>
      </c>
      <c r="J17" s="84">
        <f t="shared" si="0"/>
        <v>0</v>
      </c>
      <c r="K17" s="85">
        <f t="shared" si="1"/>
        <v>0</v>
      </c>
    </row>
    <row r="18" spans="2:11" ht="26.25" thickBot="1">
      <c r="B18" s="3">
        <f t="shared" si="2"/>
        <v>4</v>
      </c>
      <c r="C18" s="4">
        <f>VLOOKUP(B18,'Completar SOFSE'!$A$19:$E$501,2,0)</f>
        <v>320</v>
      </c>
      <c r="D18" s="4" t="str">
        <f>VLOOKUP(B18,'Completar SOFSE'!$A$19:$E$501,3,0)</f>
        <v>UNID.</v>
      </c>
      <c r="E18" s="4" t="str">
        <f>VLOOKUP(B18,'Completar SOFSE'!$A$19:$E$501,4,0)</f>
        <v>NUM86550521630N</v>
      </c>
      <c r="F18" s="6" t="str">
        <f>VLOOKUP(B18,'Completar SOFSE'!$A$19:$E$501,5,0)</f>
        <v>Rodamiento oscilante de doble hilera de rodillos cilíndricos</v>
      </c>
      <c r="G18" s="6" t="str">
        <f>+'Completar SOFSE'!F24</f>
        <v>229750-J/C3 R505</v>
      </c>
      <c r="H18" s="83"/>
      <c r="I18" s="90">
        <v>0.21</v>
      </c>
      <c r="J18" s="84">
        <f t="shared" si="0"/>
        <v>0</v>
      </c>
      <c r="K18" s="85">
        <f t="shared" si="1"/>
        <v>0</v>
      </c>
    </row>
    <row r="19" spans="2:11" hidden="1">
      <c r="B19" s="3">
        <f t="shared" si="2"/>
        <v>5</v>
      </c>
      <c r="C19" s="4">
        <f>VLOOKUP(B19,'Completar SOFSE'!$A$19:$E$501,2,0)</f>
        <v>0</v>
      </c>
      <c r="D19" s="4">
        <f>VLOOKUP(B19,'Completar SOFSE'!$A$19:$E$501,3,0)</f>
        <v>0</v>
      </c>
      <c r="E19" s="4">
        <f>VLOOKUP(B19,'Completar SOFSE'!$A$19:$E$501,4,0)</f>
        <v>0</v>
      </c>
      <c r="F19" s="6">
        <f>VLOOKUP(B19,'Completar SOFSE'!$A$19:$E$501,5,0)</f>
        <v>0</v>
      </c>
      <c r="G19" s="6"/>
      <c r="H19" s="83">
        <v>2</v>
      </c>
      <c r="I19" s="90">
        <v>0.21</v>
      </c>
      <c r="J19" s="84">
        <f t="shared" si="0"/>
        <v>0</v>
      </c>
      <c r="K19" s="85">
        <f t="shared" si="1"/>
        <v>0</v>
      </c>
    </row>
    <row r="20" spans="2:11" hidden="1">
      <c r="B20" s="3">
        <f t="shared" si="2"/>
        <v>6</v>
      </c>
      <c r="C20" s="4">
        <f>VLOOKUP(B20,'Completar SOFSE'!$A$19:$E$501,2,0)</f>
        <v>0</v>
      </c>
      <c r="D20" s="4">
        <f>VLOOKUP(B20,'Completar SOFSE'!$A$19:$E$501,3,0)</f>
        <v>0</v>
      </c>
      <c r="E20" s="4">
        <f>VLOOKUP(B20,'Completar SOFSE'!$A$19:$E$501,4,0)</f>
        <v>0</v>
      </c>
      <c r="F20" s="6">
        <f>VLOOKUP(B20,'Completar SOFSE'!$A$19:$E$501,5,0)</f>
        <v>0</v>
      </c>
      <c r="G20" s="6"/>
      <c r="H20" s="83">
        <v>2</v>
      </c>
      <c r="I20" s="90">
        <v>0.21</v>
      </c>
      <c r="J20" s="84">
        <f t="shared" si="0"/>
        <v>0</v>
      </c>
      <c r="K20" s="85">
        <f t="shared" si="1"/>
        <v>0</v>
      </c>
    </row>
    <row r="21" spans="2:11" ht="13.5" hidden="1" thickBot="1">
      <c r="B21" s="3">
        <f t="shared" si="2"/>
        <v>7</v>
      </c>
      <c r="C21" s="8">
        <f>VLOOKUP(B21,'Completar SOFSE'!$A$19:$E$501,2,0)</f>
        <v>0</v>
      </c>
      <c r="D21" s="8">
        <f>VLOOKUP(B21,'Completar SOFSE'!$A$19:$E$501,3,0)</f>
        <v>0</v>
      </c>
      <c r="E21" s="8">
        <f>VLOOKUP(B21,'Completar SOFSE'!$A$19:$E$501,4,0)</f>
        <v>0</v>
      </c>
      <c r="F21" s="10">
        <f>VLOOKUP(B21,'Completar SOFSE'!$A$19:$E$501,5,0)</f>
        <v>0</v>
      </c>
      <c r="G21" s="10"/>
      <c r="H21" s="86">
        <v>2</v>
      </c>
      <c r="I21" s="91">
        <v>0.21</v>
      </c>
      <c r="J21" s="87">
        <f t="shared" si="0"/>
        <v>0</v>
      </c>
      <c r="K21" s="88">
        <f t="shared" si="1"/>
        <v>0</v>
      </c>
    </row>
    <row r="22" spans="2:11" ht="13.5" hidden="1" thickBot="1">
      <c r="B22" s="75">
        <f>+'Completar SOFSE'!A28</f>
        <v>8</v>
      </c>
      <c r="C22" s="76">
        <f>+'Completar SOFSE'!B28</f>
        <v>0</v>
      </c>
      <c r="D22" s="77">
        <f>+'Completar SOFSE'!C28</f>
        <v>0</v>
      </c>
      <c r="E22" s="78">
        <f>+'Completar SOFSE'!D28</f>
        <v>0</v>
      </c>
      <c r="F22" s="78">
        <f>+'Completar SOFSE'!E28</f>
        <v>0</v>
      </c>
      <c r="G22" s="127"/>
      <c r="H22" s="79">
        <v>2</v>
      </c>
      <c r="I22" s="80">
        <v>0.21</v>
      </c>
      <c r="J22" s="81">
        <f t="shared" ref="J22:J36" si="3">+(C22*H22)*I22</f>
        <v>0</v>
      </c>
      <c r="K22" s="82">
        <f t="shared" ref="K22:K36" si="4">+C22*H22</f>
        <v>0</v>
      </c>
    </row>
    <row r="23" spans="2:11" ht="13.5" hidden="1" thickBot="1">
      <c r="B23" s="7">
        <f>+'Completar SOFSE'!A29</f>
        <v>9</v>
      </c>
      <c r="C23" s="8">
        <f>+'Completar SOFSE'!B29</f>
        <v>0</v>
      </c>
      <c r="D23" s="9">
        <f>+'Completar SOFSE'!C29</f>
        <v>0</v>
      </c>
      <c r="E23" s="10">
        <f>+'Completar SOFSE'!D29</f>
        <v>0</v>
      </c>
      <c r="F23" s="10">
        <f>+'Completar SOFSE'!E29</f>
        <v>0</v>
      </c>
      <c r="G23" s="127"/>
      <c r="H23" s="2">
        <v>2</v>
      </c>
      <c r="I23" s="36">
        <v>0.21</v>
      </c>
      <c r="J23" s="37">
        <f t="shared" si="3"/>
        <v>0</v>
      </c>
      <c r="K23" s="38">
        <f t="shared" si="4"/>
        <v>0</v>
      </c>
    </row>
    <row r="24" spans="2:11" ht="13.5" hidden="1" thickBot="1">
      <c r="B24" s="7">
        <f>+'Completar SOFSE'!A30</f>
        <v>10</v>
      </c>
      <c r="C24" s="8">
        <f>+'Completar SOFSE'!B30</f>
        <v>0</v>
      </c>
      <c r="D24" s="9">
        <f>+'Completar SOFSE'!C30</f>
        <v>0</v>
      </c>
      <c r="E24" s="10">
        <f>+'Completar SOFSE'!D30</f>
        <v>0</v>
      </c>
      <c r="F24" s="10">
        <f>+'Completar SOFSE'!E30</f>
        <v>0</v>
      </c>
      <c r="G24" s="127"/>
      <c r="H24" s="2">
        <v>2</v>
      </c>
      <c r="I24" s="36">
        <v>0.21</v>
      </c>
      <c r="J24" s="37">
        <f t="shared" si="3"/>
        <v>0</v>
      </c>
      <c r="K24" s="38">
        <f t="shared" si="4"/>
        <v>0</v>
      </c>
    </row>
    <row r="25" spans="2:11" ht="13.5" hidden="1" thickBot="1">
      <c r="B25" s="7">
        <f>+'Completar SOFSE'!A31</f>
        <v>11</v>
      </c>
      <c r="C25" s="8">
        <f>+'Completar SOFSE'!B31</f>
        <v>0</v>
      </c>
      <c r="D25" s="9">
        <f>+'Completar SOFSE'!C31</f>
        <v>0</v>
      </c>
      <c r="E25" s="10">
        <f>+'Completar SOFSE'!D31</f>
        <v>0</v>
      </c>
      <c r="F25" s="10">
        <f>+'Completar SOFSE'!E31</f>
        <v>0</v>
      </c>
      <c r="G25" s="127"/>
      <c r="H25" s="2">
        <v>2</v>
      </c>
      <c r="I25" s="36">
        <v>0.21</v>
      </c>
      <c r="J25" s="37">
        <f t="shared" si="3"/>
        <v>0</v>
      </c>
      <c r="K25" s="38">
        <f t="shared" si="4"/>
        <v>0</v>
      </c>
    </row>
    <row r="26" spans="2:11" ht="13.5" hidden="1" thickBot="1">
      <c r="B26" s="7">
        <f>+'Completar SOFSE'!A32</f>
        <v>12</v>
      </c>
      <c r="C26" s="8">
        <f>+'Completar SOFSE'!B32</f>
        <v>0</v>
      </c>
      <c r="D26" s="9">
        <f>+'Completar SOFSE'!C32</f>
        <v>0</v>
      </c>
      <c r="E26" s="10">
        <f>+'Completar SOFSE'!D32</f>
        <v>0</v>
      </c>
      <c r="F26" s="10">
        <f>+'Completar SOFSE'!E32</f>
        <v>0</v>
      </c>
      <c r="G26" s="127"/>
      <c r="H26" s="2">
        <v>2</v>
      </c>
      <c r="I26" s="36">
        <v>0.21</v>
      </c>
      <c r="J26" s="37">
        <f t="shared" si="3"/>
        <v>0</v>
      </c>
      <c r="K26" s="38">
        <f t="shared" si="4"/>
        <v>0</v>
      </c>
    </row>
    <row r="27" spans="2:11" ht="13.5" hidden="1" thickBot="1">
      <c r="B27" s="7">
        <f>+'Completar SOFSE'!A33</f>
        <v>13</v>
      </c>
      <c r="C27" s="8">
        <f>+'Completar SOFSE'!B33</f>
        <v>0</v>
      </c>
      <c r="D27" s="9">
        <f>+'Completar SOFSE'!C33</f>
        <v>0</v>
      </c>
      <c r="E27" s="10">
        <f>+'Completar SOFSE'!D33</f>
        <v>0</v>
      </c>
      <c r="F27" s="10">
        <f>+'Completar SOFSE'!E33</f>
        <v>0</v>
      </c>
      <c r="G27" s="127"/>
      <c r="H27" s="2">
        <v>2</v>
      </c>
      <c r="I27" s="36">
        <v>0.21</v>
      </c>
      <c r="J27" s="37">
        <f t="shared" si="3"/>
        <v>0</v>
      </c>
      <c r="K27" s="38">
        <f t="shared" si="4"/>
        <v>0</v>
      </c>
    </row>
    <row r="28" spans="2:11" ht="13.5" hidden="1" thickBot="1">
      <c r="B28" s="7">
        <f>+'Completar SOFSE'!A34</f>
        <v>14</v>
      </c>
      <c r="C28" s="8">
        <f>+'Completar SOFSE'!B34</f>
        <v>0</v>
      </c>
      <c r="D28" s="9">
        <f>+'Completar SOFSE'!C34</f>
        <v>0</v>
      </c>
      <c r="E28" s="10">
        <f>+'Completar SOFSE'!D34</f>
        <v>0</v>
      </c>
      <c r="F28" s="10">
        <f>+'Completar SOFSE'!E34</f>
        <v>0</v>
      </c>
      <c r="G28" s="127"/>
      <c r="H28" s="2">
        <v>2</v>
      </c>
      <c r="I28" s="36">
        <v>0.21</v>
      </c>
      <c r="J28" s="37">
        <f t="shared" si="3"/>
        <v>0</v>
      </c>
      <c r="K28" s="38">
        <f t="shared" si="4"/>
        <v>0</v>
      </c>
    </row>
    <row r="29" spans="2:11" ht="13.5" hidden="1" thickBot="1">
      <c r="B29" s="7">
        <f>+'Completar SOFSE'!A35</f>
        <v>15</v>
      </c>
      <c r="C29" s="8">
        <f>+'Completar SOFSE'!B35</f>
        <v>0</v>
      </c>
      <c r="D29" s="9">
        <f>+'Completar SOFSE'!C35</f>
        <v>0</v>
      </c>
      <c r="E29" s="10">
        <f>+'Completar SOFSE'!D35</f>
        <v>0</v>
      </c>
      <c r="F29" s="10">
        <f>+'Completar SOFSE'!E35</f>
        <v>0</v>
      </c>
      <c r="G29" s="127"/>
      <c r="H29" s="2">
        <v>2</v>
      </c>
      <c r="I29" s="36">
        <v>0.21</v>
      </c>
      <c r="J29" s="37">
        <f t="shared" si="3"/>
        <v>0</v>
      </c>
      <c r="K29" s="38">
        <f t="shared" si="4"/>
        <v>0</v>
      </c>
    </row>
    <row r="30" spans="2:11" ht="13.5" hidden="1" thickBot="1">
      <c r="B30" s="7">
        <f>+'Completar SOFSE'!A36</f>
        <v>16</v>
      </c>
      <c r="C30" s="8">
        <f>+'Completar SOFSE'!B36</f>
        <v>0</v>
      </c>
      <c r="D30" s="9">
        <f>+'Completar SOFSE'!C36</f>
        <v>0</v>
      </c>
      <c r="E30" s="10">
        <f>+'Completar SOFSE'!D36</f>
        <v>0</v>
      </c>
      <c r="F30" s="10">
        <f>+'Completar SOFSE'!E36</f>
        <v>0</v>
      </c>
      <c r="G30" s="127"/>
      <c r="H30" s="2">
        <v>2</v>
      </c>
      <c r="I30" s="36">
        <v>0.21</v>
      </c>
      <c r="J30" s="37">
        <f t="shared" si="3"/>
        <v>0</v>
      </c>
      <c r="K30" s="38">
        <f t="shared" si="4"/>
        <v>0</v>
      </c>
    </row>
    <row r="31" spans="2:11" ht="13.5" hidden="1" thickBot="1">
      <c r="B31" s="7">
        <f>+'Completar SOFSE'!A37</f>
        <v>17</v>
      </c>
      <c r="C31" s="8">
        <f>+'Completar SOFSE'!B37</f>
        <v>0</v>
      </c>
      <c r="D31" s="9">
        <f>+'Completar SOFSE'!C37</f>
        <v>0</v>
      </c>
      <c r="E31" s="10">
        <f>+'Completar SOFSE'!D37</f>
        <v>0</v>
      </c>
      <c r="F31" s="10">
        <f>+'Completar SOFSE'!E37</f>
        <v>0</v>
      </c>
      <c r="G31" s="127"/>
      <c r="H31" s="2">
        <v>2</v>
      </c>
      <c r="I31" s="36">
        <v>0.21</v>
      </c>
      <c r="J31" s="37">
        <f t="shared" si="3"/>
        <v>0</v>
      </c>
      <c r="K31" s="38">
        <f t="shared" si="4"/>
        <v>0</v>
      </c>
    </row>
    <row r="32" spans="2:11" ht="13.5" hidden="1" thickBot="1">
      <c r="B32" s="7">
        <f>+'Completar SOFSE'!A38</f>
        <v>18</v>
      </c>
      <c r="C32" s="8">
        <f>+'Completar SOFSE'!B38</f>
        <v>0</v>
      </c>
      <c r="D32" s="9">
        <f>+'Completar SOFSE'!C38</f>
        <v>0</v>
      </c>
      <c r="E32" s="10">
        <f>+'Completar SOFSE'!D38</f>
        <v>0</v>
      </c>
      <c r="F32" s="10">
        <f>+'Completar SOFSE'!E38</f>
        <v>0</v>
      </c>
      <c r="G32" s="127"/>
      <c r="H32" s="2">
        <v>2</v>
      </c>
      <c r="I32" s="36">
        <v>0.21</v>
      </c>
      <c r="J32" s="37">
        <f t="shared" si="3"/>
        <v>0</v>
      </c>
      <c r="K32" s="38">
        <f t="shared" si="4"/>
        <v>0</v>
      </c>
    </row>
    <row r="33" spans="2:11" ht="13.5" hidden="1" thickBot="1">
      <c r="B33" s="7">
        <f>+'Completar SOFSE'!A39</f>
        <v>19</v>
      </c>
      <c r="C33" s="8">
        <f>+'Completar SOFSE'!B39</f>
        <v>0</v>
      </c>
      <c r="D33" s="9">
        <f>+'Completar SOFSE'!C39</f>
        <v>0</v>
      </c>
      <c r="E33" s="10">
        <f>+'Completar SOFSE'!D39</f>
        <v>0</v>
      </c>
      <c r="F33" s="10">
        <f>+'Completar SOFSE'!E39</f>
        <v>0</v>
      </c>
      <c r="G33" s="127"/>
      <c r="H33" s="2">
        <v>2</v>
      </c>
      <c r="I33" s="36">
        <v>0.21</v>
      </c>
      <c r="J33" s="37">
        <f t="shared" si="3"/>
        <v>0</v>
      </c>
      <c r="K33" s="38">
        <f t="shared" si="4"/>
        <v>0</v>
      </c>
    </row>
    <row r="34" spans="2:11" ht="13.5" hidden="1" thickBot="1">
      <c r="B34" s="7">
        <f>+'Completar SOFSE'!A40</f>
        <v>20</v>
      </c>
      <c r="C34" s="8">
        <f>+'Completar SOFSE'!B40</f>
        <v>0</v>
      </c>
      <c r="D34" s="9">
        <f>+'Completar SOFSE'!C40</f>
        <v>0</v>
      </c>
      <c r="E34" s="10">
        <f>+'Completar SOFSE'!D40</f>
        <v>0</v>
      </c>
      <c r="F34" s="10">
        <f>+'Completar SOFSE'!E40</f>
        <v>0</v>
      </c>
      <c r="G34" s="127"/>
      <c r="H34" s="2">
        <v>2</v>
      </c>
      <c r="I34" s="36">
        <v>0.21</v>
      </c>
      <c r="J34" s="37">
        <f t="shared" si="3"/>
        <v>0</v>
      </c>
      <c r="K34" s="38">
        <f t="shared" si="4"/>
        <v>0</v>
      </c>
    </row>
    <row r="35" spans="2:11" ht="13.5" hidden="1" thickBot="1">
      <c r="B35" s="7">
        <f>+'Completar SOFSE'!A41</f>
        <v>21</v>
      </c>
      <c r="C35" s="8">
        <f>+'Completar SOFSE'!B41</f>
        <v>0</v>
      </c>
      <c r="D35" s="9">
        <f>+'Completar SOFSE'!C41</f>
        <v>0</v>
      </c>
      <c r="E35" s="10">
        <f>+'Completar SOFSE'!D41</f>
        <v>0</v>
      </c>
      <c r="F35" s="10">
        <f>+'Completar SOFSE'!E41</f>
        <v>0</v>
      </c>
      <c r="G35" s="127"/>
      <c r="H35" s="2">
        <v>2</v>
      </c>
      <c r="I35" s="36">
        <v>0.21</v>
      </c>
      <c r="J35" s="37">
        <f t="shared" si="3"/>
        <v>0</v>
      </c>
      <c r="K35" s="38">
        <f t="shared" si="4"/>
        <v>0</v>
      </c>
    </row>
    <row r="36" spans="2:11" ht="13.5" hidden="1" thickBot="1">
      <c r="B36" s="7">
        <f>+'Completar SOFSE'!A42</f>
        <v>22</v>
      </c>
      <c r="C36" s="8">
        <f>+'Completar SOFSE'!B42</f>
        <v>0</v>
      </c>
      <c r="D36" s="9">
        <f>+'Completar SOFSE'!C42</f>
        <v>0</v>
      </c>
      <c r="E36" s="10">
        <f>+'Completar SOFSE'!D42</f>
        <v>0</v>
      </c>
      <c r="F36" s="10">
        <f>+'Completar SOFSE'!E42</f>
        <v>0</v>
      </c>
      <c r="G36" s="127"/>
      <c r="H36" s="2">
        <v>2</v>
      </c>
      <c r="I36" s="36">
        <v>0.21</v>
      </c>
      <c r="J36" s="37">
        <f t="shared" si="3"/>
        <v>0</v>
      </c>
      <c r="K36" s="38">
        <f t="shared" si="4"/>
        <v>0</v>
      </c>
    </row>
    <row r="37" spans="2:11" ht="19.5" customHeight="1" thickBot="1">
      <c r="B37" s="13"/>
      <c r="C37" s="14"/>
      <c r="D37" s="14"/>
      <c r="E37" s="15"/>
      <c r="F37" s="41" t="s">
        <v>20</v>
      </c>
      <c r="G37" s="133"/>
      <c r="H37" s="34"/>
      <c r="I37" s="34"/>
      <c r="J37" s="39">
        <f>SUM(J15:J21)</f>
        <v>0</v>
      </c>
      <c r="K37" s="124">
        <f>SUM(K15:K21)</f>
        <v>0</v>
      </c>
    </row>
    <row r="38" spans="2:11" ht="16.5" customHeight="1" thickBot="1">
      <c r="B38" s="16"/>
      <c r="C38" s="17"/>
      <c r="D38" s="17"/>
      <c r="E38" s="18"/>
      <c r="F38" s="42" t="s">
        <v>21</v>
      </c>
      <c r="G38" s="134"/>
      <c r="H38" s="35"/>
      <c r="I38" s="35"/>
      <c r="J38" s="40"/>
      <c r="K38" s="125">
        <f>+J37</f>
        <v>0</v>
      </c>
    </row>
    <row r="39" spans="2:11" ht="15.75" thickBot="1">
      <c r="B39" s="11"/>
      <c r="C39" s="12"/>
      <c r="D39" s="12"/>
      <c r="E39" s="19"/>
      <c r="F39" s="42" t="s">
        <v>0</v>
      </c>
      <c r="G39" s="134"/>
      <c r="H39" s="35"/>
      <c r="I39" s="35"/>
      <c r="J39" s="40"/>
      <c r="K39" s="126">
        <f>+K37+K38</f>
        <v>0</v>
      </c>
    </row>
    <row r="40" spans="2:11" ht="19.5" customHeight="1" thickBot="1">
      <c r="B40" s="149" t="s">
        <v>22</v>
      </c>
      <c r="C40" s="150"/>
      <c r="D40" s="150" t="str">
        <f>+'Completar SOFSE'!B12</f>
        <v>Según Artículo 33 del PCP</v>
      </c>
      <c r="E40" s="150"/>
      <c r="F40" s="150"/>
      <c r="G40" s="150"/>
      <c r="H40" s="150"/>
      <c r="I40" s="150"/>
      <c r="J40" s="150"/>
      <c r="K40" s="185"/>
    </row>
    <row r="41" spans="2:11" ht="19.5" customHeight="1" thickBot="1">
      <c r="B41" s="149" t="s">
        <v>73</v>
      </c>
      <c r="C41" s="150"/>
      <c r="D41" s="131" t="str">
        <f>+'Completar SOFSE'!B13</f>
        <v>Según Artículo 8 del PCP</v>
      </c>
      <c r="E41" s="131"/>
      <c r="F41" s="131"/>
      <c r="G41" s="131"/>
      <c r="H41" s="131"/>
      <c r="I41" s="131"/>
      <c r="J41" s="131"/>
      <c r="K41" s="132"/>
    </row>
    <row r="42" spans="2:11" ht="18" customHeight="1" thickBot="1">
      <c r="B42" s="149" t="s">
        <v>7</v>
      </c>
      <c r="C42" s="150"/>
      <c r="D42" s="150" t="str">
        <f>+'Completar SOFSE'!B14</f>
        <v>Según Artículo 7 del PCP</v>
      </c>
      <c r="E42" s="150"/>
      <c r="F42" s="150"/>
      <c r="G42" s="150"/>
      <c r="H42" s="150"/>
      <c r="I42" s="150"/>
      <c r="J42" s="150"/>
      <c r="K42" s="185"/>
    </row>
    <row r="43" spans="2:11" ht="24" customHeight="1" thickBot="1">
      <c r="B43" s="149" t="s">
        <v>8</v>
      </c>
      <c r="C43" s="150"/>
      <c r="D43" s="150" t="str">
        <f>+'Completar SOFSE'!B15</f>
        <v>Según Artículo 117 del R.C.C.</v>
      </c>
      <c r="E43" s="150"/>
      <c r="F43" s="150"/>
      <c r="G43" s="150"/>
      <c r="H43" s="150"/>
      <c r="I43" s="150"/>
      <c r="J43" s="150"/>
      <c r="K43" s="185"/>
    </row>
    <row r="44" spans="2:11">
      <c r="B44" s="43"/>
      <c r="C44" s="44"/>
      <c r="D44" s="44"/>
      <c r="E44" s="44"/>
      <c r="F44" s="45"/>
      <c r="G44" s="45"/>
      <c r="H44" s="45"/>
      <c r="I44" s="45"/>
      <c r="J44" s="45"/>
      <c r="K44" s="46"/>
    </row>
    <row r="45" spans="2:11">
      <c r="B45" s="43"/>
      <c r="C45" s="44"/>
      <c r="D45" s="44"/>
      <c r="E45" s="44"/>
      <c r="F45" s="45"/>
      <c r="G45" s="45"/>
      <c r="H45" s="45"/>
      <c r="I45" s="45"/>
      <c r="J45" s="45"/>
      <c r="K45" s="46"/>
    </row>
    <row r="46" spans="2:11">
      <c r="B46" s="43"/>
      <c r="C46" s="44"/>
      <c r="D46" s="44"/>
      <c r="E46" s="44"/>
      <c r="F46" s="45"/>
      <c r="G46" s="45"/>
      <c r="H46" s="45"/>
      <c r="I46" s="45"/>
      <c r="J46" s="45"/>
      <c r="K46" s="46"/>
    </row>
    <row r="47" spans="2:11" ht="13.5" thickBot="1">
      <c r="B47" s="47"/>
      <c r="C47" s="48"/>
      <c r="D47" s="48"/>
      <c r="E47" s="48"/>
      <c r="F47" s="49"/>
      <c r="G47" s="49"/>
      <c r="H47" s="49"/>
      <c r="I47" s="49"/>
      <c r="J47" s="49"/>
      <c r="K47" s="50"/>
    </row>
  </sheetData>
  <sheetProtection algorithmName="SHA-512" hashValue="l9oTJgp1XuOdYYBh80BK6UtZD0FDDyAb5runfYQoIsDifRnvbLNYpuTbnjCvTYBkiaXokv3E7WvKY5BaEPcc2w==" saltValue="X5U0QDItBB99l7Y1BK6x7Q==" spinCount="100000" sheet="1" objects="1" scenarios="1"/>
  <mergeCells count="32">
    <mergeCell ref="D42:K42"/>
    <mergeCell ref="D43:K43"/>
    <mergeCell ref="J13:J14"/>
    <mergeCell ref="K13:K14"/>
    <mergeCell ref="G13:G14"/>
    <mergeCell ref="B6:C6"/>
    <mergeCell ref="H6:H7"/>
    <mergeCell ref="I11:K11"/>
    <mergeCell ref="I6:K6"/>
    <mergeCell ref="D40:K40"/>
    <mergeCell ref="D8:G10"/>
    <mergeCell ref="D6:G6"/>
    <mergeCell ref="D7:G7"/>
    <mergeCell ref="I8:K8"/>
    <mergeCell ref="I9:K9"/>
    <mergeCell ref="I10:K10"/>
    <mergeCell ref="D5:G5"/>
    <mergeCell ref="B41:C41"/>
    <mergeCell ref="B2:K4"/>
    <mergeCell ref="B43:C43"/>
    <mergeCell ref="B40:C40"/>
    <mergeCell ref="B42:C42"/>
    <mergeCell ref="B5:C5"/>
    <mergeCell ref="B13:B14"/>
    <mergeCell ref="B8:C10"/>
    <mergeCell ref="H13:H14"/>
    <mergeCell ref="I13:I14"/>
    <mergeCell ref="C13:C14"/>
    <mergeCell ref="D13:D14"/>
    <mergeCell ref="E13:E14"/>
    <mergeCell ref="F13:F14"/>
    <mergeCell ref="H5:K5"/>
  </mergeCells>
  <dataValidations count="3">
    <dataValidation allowBlank="1" showInputMessage="1" showErrorMessage="1" promptTitle="Completar por el oferente" prompt="Completar por el oferente" sqref="K22:K36 J15:J36 H22:H36"/>
    <dataValidation allowBlank="1" showErrorMessage="1" promptTitle="Completar por el oferente" prompt="Completar por el oferente" sqref="K15:K21"/>
    <dataValidation allowBlank="1" showInputMessage="1" showErrorMessage="1" promptTitle="Completar por el Oferente" prompt=" " sqref="H15:H21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operator="equal" allowBlank="1" showErrorMessage="1">
          <x14:formula1>
            <xm:f>'Completar SOFSE'!$I$5:$I$8</xm:f>
          </x14:formula1>
          <xm:sqref>I11</xm:sqref>
        </x14:dataValidation>
        <x14:dataValidation type="list" allowBlank="1" showInputMessage="1" showErrorMessage="1" promptTitle="Completar por el oferente" prompt="Completar por el oferente">
          <x14:formula1>
            <xm:f>'Completar SOFSE'!$L$5:$L$7</xm:f>
          </x14:formula1>
          <xm:sqref>I22:I36</xm:sqref>
        </x14:dataValidation>
        <x14:dataValidation type="list" allowBlank="1" showInputMessage="1" showErrorMessage="1" promptTitle="Completar por el oferente" prompt=" ">
          <x14:formula1>
            <xm:f>'Completar SOFSE'!$L$5:$L$7</xm:f>
          </x14:formula1>
          <xm:sqref>I15:I21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74"/>
  <sheetViews>
    <sheetView zoomScale="85" zoomScaleNormal="85" workbookViewId="0">
      <selection activeCell="E2" sqref="E2"/>
    </sheetView>
  </sheetViews>
  <sheetFormatPr baseColWidth="10" defaultRowHeight="12.75"/>
  <cols>
    <col min="1" max="1" width="4.7109375" style="1" customWidth="1"/>
    <col min="2" max="2" width="13.42578125" style="1" customWidth="1"/>
    <col min="3" max="3" width="11.85546875" style="1" customWidth="1"/>
    <col min="4" max="4" width="10.140625" style="1" customWidth="1"/>
    <col min="5" max="5" width="7.85546875" style="1" bestFit="1" customWidth="1"/>
    <col min="6" max="6" width="17.42578125" style="1" customWidth="1"/>
    <col min="7" max="7" width="28.140625" style="1" customWidth="1"/>
    <col min="8" max="8" width="26.5703125" style="1" customWidth="1"/>
    <col min="9" max="9" width="16" style="1" bestFit="1" customWidth="1"/>
    <col min="10" max="11" width="16" style="1" customWidth="1"/>
    <col min="12" max="12" width="17.42578125" style="1" bestFit="1" customWidth="1"/>
    <col min="13" max="16384" width="11.42578125" style="1"/>
  </cols>
  <sheetData>
    <row r="1" spans="2:12">
      <c r="B1" s="73"/>
      <c r="C1" s="73"/>
      <c r="D1" s="73"/>
      <c r="E1" s="73"/>
      <c r="F1" s="73"/>
      <c r="G1" s="74"/>
      <c r="H1" s="74"/>
      <c r="I1" s="74"/>
      <c r="J1" s="74"/>
      <c r="K1" s="74"/>
      <c r="L1" s="74"/>
    </row>
    <row r="2" spans="2:12" ht="13.5" thickBot="1">
      <c r="B2" s="73"/>
      <c r="C2" s="73"/>
      <c r="D2" s="73"/>
      <c r="E2" s="73"/>
      <c r="F2" s="73"/>
      <c r="G2" s="74"/>
      <c r="H2" s="74"/>
      <c r="I2" s="74"/>
      <c r="J2" s="74"/>
      <c r="K2" s="74"/>
      <c r="L2" s="74"/>
    </row>
    <row r="3" spans="2:12" ht="23.25" customHeight="1">
      <c r="B3" s="151" t="s">
        <v>65</v>
      </c>
      <c r="C3" s="152"/>
      <c r="D3" s="152"/>
      <c r="E3" s="152"/>
      <c r="F3" s="152"/>
      <c r="G3" s="152"/>
      <c r="H3" s="152"/>
      <c r="I3" s="152"/>
      <c r="J3" s="152"/>
      <c r="K3" s="152"/>
      <c r="L3" s="153"/>
    </row>
    <row r="4" spans="2:12" ht="13.5" thickBot="1"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9"/>
    </row>
    <row r="5" spans="2:12" ht="15.75" customHeight="1" thickBot="1">
      <c r="B5" s="243" t="s">
        <v>10</v>
      </c>
      <c r="C5" s="244"/>
      <c r="D5" s="147" t="str">
        <f>+'Completar SOFSE'!B5</f>
        <v>103/2018</v>
      </c>
      <c r="E5" s="147"/>
      <c r="F5" s="147"/>
      <c r="G5" s="147"/>
      <c r="H5" s="148"/>
      <c r="I5" s="247" t="s">
        <v>13</v>
      </c>
      <c r="J5" s="248"/>
      <c r="K5" s="248"/>
      <c r="L5" s="249"/>
    </row>
    <row r="6" spans="2:12" ht="15" customHeight="1">
      <c r="B6" s="243" t="s">
        <v>27</v>
      </c>
      <c r="C6" s="244"/>
      <c r="D6" s="190" t="str">
        <f>+'Completar SOFSE'!B6</f>
        <v>Por Compulsa Abreviada</v>
      </c>
      <c r="E6" s="190"/>
      <c r="F6" s="190"/>
      <c r="G6" s="190"/>
      <c r="H6" s="191"/>
      <c r="I6" s="229" t="s">
        <v>9</v>
      </c>
      <c r="J6" s="237"/>
      <c r="K6" s="238"/>
      <c r="L6" s="239"/>
    </row>
    <row r="7" spans="2:12">
      <c r="B7" s="92" t="s">
        <v>54</v>
      </c>
      <c r="C7" s="21"/>
      <c r="D7" s="190" t="str">
        <f>+'Completar SOFSE'!B7</f>
        <v>TRE-SOF-SOFS-1486/2018</v>
      </c>
      <c r="E7" s="190"/>
      <c r="F7" s="190"/>
      <c r="G7" s="190"/>
      <c r="H7" s="191"/>
      <c r="I7" s="230"/>
      <c r="J7" s="240"/>
      <c r="K7" s="241"/>
      <c r="L7" s="242"/>
    </row>
    <row r="8" spans="2:12" ht="25.5" customHeight="1">
      <c r="B8" s="245" t="s">
        <v>11</v>
      </c>
      <c r="C8" s="246"/>
      <c r="D8" s="250" t="str">
        <f>+'Completar SOFSE'!B8</f>
        <v>Adquisición de repuestos y herramientas para los coches Materfer 400-2</v>
      </c>
      <c r="E8" s="250"/>
      <c r="F8" s="250"/>
      <c r="G8" s="250"/>
      <c r="H8" s="251"/>
      <c r="I8" s="93" t="s">
        <v>55</v>
      </c>
      <c r="J8" s="231"/>
      <c r="K8" s="232"/>
      <c r="L8" s="233"/>
    </row>
    <row r="9" spans="2:12">
      <c r="B9" s="245"/>
      <c r="C9" s="246"/>
      <c r="D9" s="250"/>
      <c r="E9" s="250"/>
      <c r="F9" s="250"/>
      <c r="G9" s="250"/>
      <c r="H9" s="251"/>
      <c r="I9" s="94" t="s">
        <v>1</v>
      </c>
      <c r="J9" s="231"/>
      <c r="K9" s="232"/>
      <c r="L9" s="233"/>
    </row>
    <row r="10" spans="2:12" ht="18" customHeight="1">
      <c r="B10" s="245"/>
      <c r="C10" s="246"/>
      <c r="D10" s="250"/>
      <c r="E10" s="250"/>
      <c r="F10" s="250"/>
      <c r="G10" s="250"/>
      <c r="H10" s="251"/>
      <c r="I10" s="94" t="s">
        <v>2</v>
      </c>
      <c r="J10" s="234"/>
      <c r="K10" s="235"/>
      <c r="L10" s="236"/>
    </row>
    <row r="11" spans="2:12" ht="15" customHeight="1">
      <c r="B11" s="95" t="s">
        <v>19</v>
      </c>
      <c r="C11" s="107"/>
      <c r="D11" s="250" t="str">
        <f>+'Completar SOFSE'!B11</f>
        <v>Renglón</v>
      </c>
      <c r="E11" s="250"/>
      <c r="F11" s="250"/>
      <c r="G11" s="250"/>
      <c r="H11" s="251"/>
      <c r="I11" s="111" t="s">
        <v>6</v>
      </c>
      <c r="J11" s="179"/>
      <c r="K11" s="180"/>
      <c r="L11" s="181"/>
    </row>
    <row r="12" spans="2:12" ht="15.75" customHeight="1" thickBot="1">
      <c r="B12" s="108"/>
      <c r="C12" s="107"/>
      <c r="D12" s="140"/>
      <c r="E12" s="140"/>
      <c r="F12" s="140"/>
      <c r="G12" s="140"/>
      <c r="H12" s="141"/>
      <c r="I12" s="112"/>
      <c r="J12" s="227"/>
      <c r="K12" s="227"/>
      <c r="L12" s="228"/>
    </row>
    <row r="13" spans="2:12" ht="13.5" thickBot="1">
      <c r="B13" s="224" t="s">
        <v>52</v>
      </c>
      <c r="C13" s="226" t="s">
        <v>26</v>
      </c>
      <c r="D13" s="226" t="s">
        <v>12</v>
      </c>
      <c r="E13" s="226" t="s">
        <v>3</v>
      </c>
      <c r="F13" s="226" t="s">
        <v>4</v>
      </c>
      <c r="G13" s="255" t="s">
        <v>32</v>
      </c>
      <c r="H13" s="255" t="s">
        <v>67</v>
      </c>
      <c r="I13" s="221" t="s">
        <v>37</v>
      </c>
      <c r="J13" s="222"/>
      <c r="K13" s="222"/>
      <c r="L13" s="223"/>
    </row>
    <row r="14" spans="2:12" ht="13.5" thickBot="1">
      <c r="B14" s="225"/>
      <c r="C14" s="169"/>
      <c r="D14" s="169"/>
      <c r="E14" s="169"/>
      <c r="F14" s="169"/>
      <c r="G14" s="256"/>
      <c r="H14" s="256"/>
      <c r="I14" s="120" t="s">
        <v>38</v>
      </c>
      <c r="J14" s="121" t="s">
        <v>39</v>
      </c>
      <c r="K14" s="122" t="s">
        <v>40</v>
      </c>
      <c r="L14" s="123" t="s">
        <v>20</v>
      </c>
    </row>
    <row r="15" spans="2:12" ht="15" customHeight="1">
      <c r="B15" s="109" t="s">
        <v>41</v>
      </c>
      <c r="C15" s="200">
        <f>+'Completar SOFSE'!A21</f>
        <v>1</v>
      </c>
      <c r="D15" s="203">
        <f>VLOOKUP(C15,'Completar SOFSE'!$A$19:$E$501,2,0)</f>
        <v>2</v>
      </c>
      <c r="E15" s="203" t="str">
        <f>VLOOKUP(C15,'Completar SOFSE'!$A$19:$E$501,3,0)</f>
        <v>UNID.</v>
      </c>
      <c r="F15" s="203" t="str">
        <f>VLOOKUP(C15,'Completar SOFSE'!$A$19:$E$501,4,0)</f>
        <v>ACT400-000476N</v>
      </c>
      <c r="G15" s="206" t="str">
        <f>VLOOKUP(C15,'Completar SOFSE'!$A$19:$E$501,5,0)</f>
        <v>Calentador de rodamientos</v>
      </c>
      <c r="H15" s="252" t="str">
        <f>+'Completar SOFSE'!F21</f>
        <v>TIH100M (SKF)</v>
      </c>
      <c r="I15" s="96"/>
      <c r="J15" s="116"/>
      <c r="K15" s="117"/>
      <c r="L15" s="97">
        <f>I15*$D$15+J15*$D$15+K15*$D$15</f>
        <v>0</v>
      </c>
    </row>
    <row r="16" spans="2:12" ht="15" customHeight="1">
      <c r="B16" s="110" t="s">
        <v>42</v>
      </c>
      <c r="C16" s="201"/>
      <c r="D16" s="204"/>
      <c r="E16" s="204"/>
      <c r="F16" s="204"/>
      <c r="G16" s="207"/>
      <c r="H16" s="253"/>
      <c r="I16" s="98"/>
      <c r="J16" s="118"/>
      <c r="K16" s="119"/>
      <c r="L16" s="99">
        <f t="shared" ref="L16:L19" si="0">I16*$D$15+J16*$D$15+K16*$D$15</f>
        <v>0</v>
      </c>
    </row>
    <row r="17" spans="2:12" ht="15" customHeight="1">
      <c r="B17" s="110" t="s">
        <v>43</v>
      </c>
      <c r="C17" s="201"/>
      <c r="D17" s="204"/>
      <c r="E17" s="204"/>
      <c r="F17" s="204"/>
      <c r="G17" s="207"/>
      <c r="H17" s="253"/>
      <c r="I17" s="98"/>
      <c r="J17" s="118"/>
      <c r="K17" s="119"/>
      <c r="L17" s="99">
        <f t="shared" si="0"/>
        <v>0</v>
      </c>
    </row>
    <row r="18" spans="2:12" ht="15" customHeight="1">
      <c r="B18" s="110" t="s">
        <v>44</v>
      </c>
      <c r="C18" s="201"/>
      <c r="D18" s="204"/>
      <c r="E18" s="204"/>
      <c r="F18" s="204"/>
      <c r="G18" s="207"/>
      <c r="H18" s="253"/>
      <c r="I18" s="98"/>
      <c r="J18" s="83"/>
      <c r="K18" s="119"/>
      <c r="L18" s="99">
        <f t="shared" si="0"/>
        <v>0</v>
      </c>
    </row>
    <row r="19" spans="2:12" ht="15.75" customHeight="1" thickBot="1">
      <c r="B19" s="110" t="s">
        <v>45</v>
      </c>
      <c r="C19" s="202"/>
      <c r="D19" s="205"/>
      <c r="E19" s="205"/>
      <c r="F19" s="205"/>
      <c r="G19" s="208"/>
      <c r="H19" s="254"/>
      <c r="I19" s="100"/>
      <c r="J19" s="86"/>
      <c r="K19" s="101"/>
      <c r="L19" s="130">
        <f t="shared" si="0"/>
        <v>0</v>
      </c>
    </row>
    <row r="20" spans="2:12" ht="15" customHeight="1">
      <c r="B20" s="109" t="s">
        <v>41</v>
      </c>
      <c r="C20" s="200">
        <f>+C15+1</f>
        <v>2</v>
      </c>
      <c r="D20" s="203">
        <f>VLOOKUP(C20,'Completar SOFSE'!$A$19:$E$501,2,0)</f>
        <v>2</v>
      </c>
      <c r="E20" s="203" t="str">
        <f>VLOOKUP(C20,'Completar SOFSE'!$A$19:$E$501,3,0)</f>
        <v>UNID.</v>
      </c>
      <c r="F20" s="203" t="str">
        <f>VLOOKUP(C20,'Completar SOFSE'!$A$19:$E$501,4,0)</f>
        <v>ACT400-000474N</v>
      </c>
      <c r="G20" s="206" t="str">
        <f>VLOOKUP(C20,'Completar SOFSE'!$A$19:$E$501,5,0)</f>
        <v>Herramienta de extracción de rodamientos</v>
      </c>
      <c r="H20" s="252" t="str">
        <f>+'Completar SOFSE'!F22</f>
        <v>TMMA100H (SKF)</v>
      </c>
      <c r="I20" s="102"/>
      <c r="J20" s="119"/>
      <c r="K20" s="119"/>
      <c r="L20" s="103">
        <f>I20*$D$20+J20*$D$20+K20*$D$20</f>
        <v>0</v>
      </c>
    </row>
    <row r="21" spans="2:12" ht="15" customHeight="1">
      <c r="B21" s="110" t="s">
        <v>42</v>
      </c>
      <c r="C21" s="201"/>
      <c r="D21" s="204"/>
      <c r="E21" s="204"/>
      <c r="F21" s="204"/>
      <c r="G21" s="207"/>
      <c r="H21" s="253"/>
      <c r="I21" s="98"/>
      <c r="J21" s="119"/>
      <c r="K21" s="119"/>
      <c r="L21" s="99">
        <f t="shared" ref="L21:L24" si="1">I21*$D$20+J21*$D$20+K21*$D$20</f>
        <v>0</v>
      </c>
    </row>
    <row r="22" spans="2:12" ht="15" customHeight="1">
      <c r="B22" s="110" t="s">
        <v>43</v>
      </c>
      <c r="C22" s="201"/>
      <c r="D22" s="204"/>
      <c r="E22" s="204"/>
      <c r="F22" s="204"/>
      <c r="G22" s="207"/>
      <c r="H22" s="253"/>
      <c r="I22" s="98"/>
      <c r="J22" s="119"/>
      <c r="K22" s="119"/>
      <c r="L22" s="99">
        <f t="shared" si="1"/>
        <v>0</v>
      </c>
    </row>
    <row r="23" spans="2:12" ht="15.75" customHeight="1" thickBot="1">
      <c r="B23" s="110" t="s">
        <v>44</v>
      </c>
      <c r="C23" s="201"/>
      <c r="D23" s="204"/>
      <c r="E23" s="204"/>
      <c r="F23" s="204"/>
      <c r="G23" s="207"/>
      <c r="H23" s="253"/>
      <c r="I23" s="98"/>
      <c r="J23" s="83"/>
      <c r="K23" s="119"/>
      <c r="L23" s="99">
        <f t="shared" si="1"/>
        <v>0</v>
      </c>
    </row>
    <row r="24" spans="2:12" ht="15.75" customHeight="1" thickBot="1">
      <c r="B24" s="110" t="s">
        <v>45</v>
      </c>
      <c r="C24" s="202"/>
      <c r="D24" s="205"/>
      <c r="E24" s="205"/>
      <c r="F24" s="205"/>
      <c r="G24" s="208"/>
      <c r="H24" s="254"/>
      <c r="I24" s="100"/>
      <c r="J24" s="86"/>
      <c r="K24" s="101"/>
      <c r="L24" s="97">
        <f t="shared" si="1"/>
        <v>0</v>
      </c>
    </row>
    <row r="25" spans="2:12" ht="15" customHeight="1">
      <c r="B25" s="109" t="s">
        <v>41</v>
      </c>
      <c r="C25" s="200">
        <f t="shared" ref="C25" si="2">+C20+1</f>
        <v>3</v>
      </c>
      <c r="D25" s="203">
        <f>VLOOKUP(C25,'Completar SOFSE'!$A$19:$E$501,2,0)</f>
        <v>2</v>
      </c>
      <c r="E25" s="203" t="str">
        <f>VLOOKUP(C25,'Completar SOFSE'!$A$19:$E$501,3,0)</f>
        <v>UNID.</v>
      </c>
      <c r="F25" s="203" t="str">
        <f>VLOOKUP(C25,'Completar SOFSE'!$A$19:$E$501,4,0)</f>
        <v>ACT400-000474N</v>
      </c>
      <c r="G25" s="206" t="str">
        <f>VLOOKUP(C25,'Completar SOFSE'!$A$19:$E$501,5,0)</f>
        <v>Herramienta de extracción de rodamientos</v>
      </c>
      <c r="H25" s="252" t="str">
        <f>+'Completar SOFSE'!F23</f>
        <v>TMMA75H (SKF)</v>
      </c>
      <c r="I25" s="102"/>
      <c r="J25" s="119"/>
      <c r="K25" s="119"/>
      <c r="L25" s="103">
        <f>I25*$D$25+J25*$D$25+K25*$D$25</f>
        <v>0</v>
      </c>
    </row>
    <row r="26" spans="2:12" ht="15" customHeight="1">
      <c r="B26" s="110" t="s">
        <v>42</v>
      </c>
      <c r="C26" s="201"/>
      <c r="D26" s="204"/>
      <c r="E26" s="204"/>
      <c r="F26" s="204"/>
      <c r="G26" s="207"/>
      <c r="H26" s="253"/>
      <c r="I26" s="98"/>
      <c r="J26" s="119"/>
      <c r="K26" s="119"/>
      <c r="L26" s="103">
        <f t="shared" ref="L26:L29" si="3">I26*$D$25+J26*$D$25+K26*$D$25</f>
        <v>0</v>
      </c>
    </row>
    <row r="27" spans="2:12" ht="15" customHeight="1">
      <c r="B27" s="110" t="s">
        <v>43</v>
      </c>
      <c r="C27" s="201"/>
      <c r="D27" s="204"/>
      <c r="E27" s="204"/>
      <c r="F27" s="204"/>
      <c r="G27" s="207"/>
      <c r="H27" s="253"/>
      <c r="I27" s="98"/>
      <c r="J27" s="119"/>
      <c r="K27" s="119"/>
      <c r="L27" s="103">
        <f t="shared" si="3"/>
        <v>0</v>
      </c>
    </row>
    <row r="28" spans="2:12" ht="15" customHeight="1">
      <c r="B28" s="110" t="s">
        <v>44</v>
      </c>
      <c r="C28" s="201"/>
      <c r="D28" s="204"/>
      <c r="E28" s="204"/>
      <c r="F28" s="204"/>
      <c r="G28" s="207"/>
      <c r="H28" s="253"/>
      <c r="I28" s="98"/>
      <c r="J28" s="83"/>
      <c r="K28" s="119"/>
      <c r="L28" s="103">
        <f t="shared" si="3"/>
        <v>0</v>
      </c>
    </row>
    <row r="29" spans="2:12" ht="15.75" customHeight="1" thickBot="1">
      <c r="B29" s="110" t="s">
        <v>45</v>
      </c>
      <c r="C29" s="202"/>
      <c r="D29" s="205"/>
      <c r="E29" s="205"/>
      <c r="F29" s="205"/>
      <c r="G29" s="208"/>
      <c r="H29" s="254"/>
      <c r="I29" s="100"/>
      <c r="J29" s="86"/>
      <c r="K29" s="101"/>
      <c r="L29" s="130">
        <f t="shared" si="3"/>
        <v>0</v>
      </c>
    </row>
    <row r="30" spans="2:12" ht="15" customHeight="1">
      <c r="B30" s="109" t="s">
        <v>41</v>
      </c>
      <c r="C30" s="200">
        <f t="shared" ref="C30" si="4">+C25+1</f>
        <v>4</v>
      </c>
      <c r="D30" s="203">
        <f>VLOOKUP(C30,'Completar SOFSE'!$A$19:$E$501,2,0)</f>
        <v>320</v>
      </c>
      <c r="E30" s="203" t="str">
        <f>VLOOKUP(C30,'Completar SOFSE'!$A$19:$E$501,3,0)</f>
        <v>UNID.</v>
      </c>
      <c r="F30" s="203" t="str">
        <f>VLOOKUP(C30,'Completar SOFSE'!$A$19:$E$501,4,0)</f>
        <v>NUM86550521630N</v>
      </c>
      <c r="G30" s="206" t="str">
        <f>VLOOKUP(C30,'Completar SOFSE'!$A$19:$E$501,5,0)</f>
        <v>Rodamiento oscilante de doble hilera de rodillos cilíndricos</v>
      </c>
      <c r="H30" s="252" t="str">
        <f>+'Completar SOFSE'!F24</f>
        <v>229750-J/C3 R505</v>
      </c>
      <c r="I30" s="102"/>
      <c r="J30" s="119"/>
      <c r="K30" s="119"/>
      <c r="L30" s="103">
        <f>I30*$D$30+J30*$D$30+K30*$D$30</f>
        <v>0</v>
      </c>
    </row>
    <row r="31" spans="2:12" ht="15" customHeight="1">
      <c r="B31" s="110" t="s">
        <v>42</v>
      </c>
      <c r="C31" s="201"/>
      <c r="D31" s="204"/>
      <c r="E31" s="204"/>
      <c r="F31" s="204"/>
      <c r="G31" s="207"/>
      <c r="H31" s="253"/>
      <c r="I31" s="98"/>
      <c r="J31" s="119"/>
      <c r="K31" s="119"/>
      <c r="L31" s="103">
        <f t="shared" ref="L31:L34" si="5">I31*$D$30+J31*$D$30+K31*$D$30</f>
        <v>0</v>
      </c>
    </row>
    <row r="32" spans="2:12" ht="15" customHeight="1">
      <c r="B32" s="110" t="s">
        <v>43</v>
      </c>
      <c r="C32" s="201"/>
      <c r="D32" s="204"/>
      <c r="E32" s="204"/>
      <c r="F32" s="204"/>
      <c r="G32" s="207"/>
      <c r="H32" s="253"/>
      <c r="I32" s="98"/>
      <c r="J32" s="119"/>
      <c r="K32" s="119"/>
      <c r="L32" s="103">
        <f t="shared" si="5"/>
        <v>0</v>
      </c>
    </row>
    <row r="33" spans="2:12" ht="15" customHeight="1">
      <c r="B33" s="110" t="s">
        <v>44</v>
      </c>
      <c r="C33" s="201"/>
      <c r="D33" s="204"/>
      <c r="E33" s="204"/>
      <c r="F33" s="204"/>
      <c r="G33" s="207"/>
      <c r="H33" s="253"/>
      <c r="I33" s="98"/>
      <c r="J33" s="83"/>
      <c r="K33" s="119"/>
      <c r="L33" s="103">
        <f t="shared" si="5"/>
        <v>0</v>
      </c>
    </row>
    <row r="34" spans="2:12" ht="15.75" customHeight="1" thickBot="1">
      <c r="B34" s="110" t="s">
        <v>45</v>
      </c>
      <c r="C34" s="202"/>
      <c r="D34" s="205"/>
      <c r="E34" s="205"/>
      <c r="F34" s="205"/>
      <c r="G34" s="208"/>
      <c r="H34" s="254"/>
      <c r="I34" s="100"/>
      <c r="J34" s="86"/>
      <c r="K34" s="101"/>
      <c r="L34" s="130">
        <f t="shared" si="5"/>
        <v>0</v>
      </c>
    </row>
    <row r="35" spans="2:12" ht="15" hidden="1" customHeight="1">
      <c r="B35" s="109" t="s">
        <v>41</v>
      </c>
      <c r="C35" s="200">
        <f t="shared" ref="C35" si="6">+C30+1</f>
        <v>5</v>
      </c>
      <c r="D35" s="203">
        <f>VLOOKUP(C35,'Completar SOFSE'!$A$19:$E$501,2,0)</f>
        <v>0</v>
      </c>
      <c r="E35" s="203">
        <f>VLOOKUP(C35,'Completar SOFSE'!$A$19:$E$501,3,0)</f>
        <v>0</v>
      </c>
      <c r="F35" s="203">
        <f>VLOOKUP(C35,'Completar SOFSE'!$A$19:$E$501,4,0)</f>
        <v>0</v>
      </c>
      <c r="G35" s="206">
        <f>VLOOKUP(C35,'Completar SOFSE'!$A$19:$E$501,5,0)</f>
        <v>0</v>
      </c>
      <c r="H35" s="137"/>
      <c r="I35" s="102"/>
      <c r="J35" s="119"/>
      <c r="K35" s="119"/>
      <c r="L35" s="103">
        <f>I35*$D$35+J35*$D$35+K35*$D$35</f>
        <v>0</v>
      </c>
    </row>
    <row r="36" spans="2:12" hidden="1">
      <c r="B36" s="110" t="s">
        <v>42</v>
      </c>
      <c r="C36" s="201"/>
      <c r="D36" s="204"/>
      <c r="E36" s="204"/>
      <c r="F36" s="204"/>
      <c r="G36" s="207"/>
      <c r="H36" s="137"/>
      <c r="I36" s="98"/>
      <c r="J36" s="119"/>
      <c r="K36" s="119"/>
      <c r="L36" s="103">
        <f t="shared" ref="L36:L39" si="7">I36*$D$35+J36*$D$35+K36*$D$35</f>
        <v>0</v>
      </c>
    </row>
    <row r="37" spans="2:12" hidden="1">
      <c r="B37" s="110" t="s">
        <v>43</v>
      </c>
      <c r="C37" s="201"/>
      <c r="D37" s="204"/>
      <c r="E37" s="204"/>
      <c r="F37" s="204"/>
      <c r="G37" s="207"/>
      <c r="H37" s="137"/>
      <c r="I37" s="98"/>
      <c r="J37" s="119"/>
      <c r="K37" s="119"/>
      <c r="L37" s="103">
        <f t="shared" si="7"/>
        <v>0</v>
      </c>
    </row>
    <row r="38" spans="2:12" hidden="1">
      <c r="B38" s="110" t="s">
        <v>44</v>
      </c>
      <c r="C38" s="201"/>
      <c r="D38" s="204"/>
      <c r="E38" s="204"/>
      <c r="F38" s="204"/>
      <c r="G38" s="207"/>
      <c r="H38" s="137"/>
      <c r="I38" s="98"/>
      <c r="J38" s="83"/>
      <c r="K38" s="119"/>
      <c r="L38" s="103">
        <f t="shared" si="7"/>
        <v>0</v>
      </c>
    </row>
    <row r="39" spans="2:12" ht="13.5" hidden="1" thickBot="1">
      <c r="B39" s="110" t="s">
        <v>45</v>
      </c>
      <c r="C39" s="202"/>
      <c r="D39" s="205"/>
      <c r="E39" s="205"/>
      <c r="F39" s="205"/>
      <c r="G39" s="208"/>
      <c r="H39" s="138"/>
      <c r="I39" s="100"/>
      <c r="J39" s="86"/>
      <c r="K39" s="101"/>
      <c r="L39" s="103">
        <f t="shared" si="7"/>
        <v>0</v>
      </c>
    </row>
    <row r="40" spans="2:12" ht="15" hidden="1" customHeight="1">
      <c r="B40" s="109" t="s">
        <v>41</v>
      </c>
      <c r="C40" s="200">
        <f t="shared" ref="C40" si="8">+C35+1</f>
        <v>6</v>
      </c>
      <c r="D40" s="203">
        <f>VLOOKUP(C40,'Completar SOFSE'!$A$19:$E$501,2,0)</f>
        <v>0</v>
      </c>
      <c r="E40" s="203">
        <f>VLOOKUP(C40,'Completar SOFSE'!$A$19:$E$501,3,0)</f>
        <v>0</v>
      </c>
      <c r="F40" s="203">
        <f>VLOOKUP(C40,'Completar SOFSE'!$A$19:$E$501,4,0)</f>
        <v>0</v>
      </c>
      <c r="G40" s="206">
        <f>VLOOKUP(C40,'Completar SOFSE'!$A$19:$E$501,5,0)</f>
        <v>0</v>
      </c>
      <c r="H40" s="137"/>
      <c r="I40" s="102"/>
      <c r="J40" s="119"/>
      <c r="K40" s="119"/>
      <c r="L40" s="103">
        <f>I40*$D$40+J40*$D$40+K40*$D$40</f>
        <v>0</v>
      </c>
    </row>
    <row r="41" spans="2:12" hidden="1">
      <c r="B41" s="110" t="s">
        <v>42</v>
      </c>
      <c r="C41" s="201"/>
      <c r="D41" s="204"/>
      <c r="E41" s="204"/>
      <c r="F41" s="204"/>
      <c r="G41" s="207"/>
      <c r="H41" s="137"/>
      <c r="I41" s="98"/>
      <c r="J41" s="119"/>
      <c r="K41" s="119"/>
      <c r="L41" s="103">
        <f t="shared" ref="L41:L44" si="9">I41*$D$40+J41*$D$40+K41*$D$40</f>
        <v>0</v>
      </c>
    </row>
    <row r="42" spans="2:12" hidden="1">
      <c r="B42" s="110" t="s">
        <v>43</v>
      </c>
      <c r="C42" s="201"/>
      <c r="D42" s="204"/>
      <c r="E42" s="204"/>
      <c r="F42" s="204"/>
      <c r="G42" s="207"/>
      <c r="H42" s="137"/>
      <c r="I42" s="98"/>
      <c r="J42" s="119"/>
      <c r="K42" s="119"/>
      <c r="L42" s="103">
        <f t="shared" si="9"/>
        <v>0</v>
      </c>
    </row>
    <row r="43" spans="2:12" hidden="1">
      <c r="B43" s="110" t="s">
        <v>44</v>
      </c>
      <c r="C43" s="201"/>
      <c r="D43" s="204"/>
      <c r="E43" s="204"/>
      <c r="F43" s="204"/>
      <c r="G43" s="207"/>
      <c r="H43" s="137"/>
      <c r="I43" s="98"/>
      <c r="J43" s="83"/>
      <c r="K43" s="119"/>
      <c r="L43" s="103">
        <f t="shared" si="9"/>
        <v>0</v>
      </c>
    </row>
    <row r="44" spans="2:12" ht="13.5" hidden="1" thickBot="1">
      <c r="B44" s="110" t="s">
        <v>45</v>
      </c>
      <c r="C44" s="202"/>
      <c r="D44" s="205"/>
      <c r="E44" s="205"/>
      <c r="F44" s="205"/>
      <c r="G44" s="208"/>
      <c r="H44" s="138"/>
      <c r="I44" s="100"/>
      <c r="J44" s="86"/>
      <c r="K44" s="101"/>
      <c r="L44" s="103">
        <f t="shared" si="9"/>
        <v>0</v>
      </c>
    </row>
    <row r="45" spans="2:12" ht="15" hidden="1" customHeight="1">
      <c r="B45" s="109" t="s">
        <v>41</v>
      </c>
      <c r="C45" s="200">
        <f t="shared" ref="C45" si="10">+C40+1</f>
        <v>7</v>
      </c>
      <c r="D45" s="203">
        <f>VLOOKUP(C45,'Completar SOFSE'!$A$19:$E$501,2,0)</f>
        <v>0</v>
      </c>
      <c r="E45" s="203">
        <f>VLOOKUP(C45,'Completar SOFSE'!$A$19:$E$501,3,0)</f>
        <v>0</v>
      </c>
      <c r="F45" s="203">
        <f>VLOOKUP(C45,'Completar SOFSE'!$A$19:$E$501,4,0)</f>
        <v>0</v>
      </c>
      <c r="G45" s="206">
        <f>VLOOKUP(C45,'Completar SOFSE'!$A$19:$E$501,5,0)</f>
        <v>0</v>
      </c>
      <c r="H45" s="137"/>
      <c r="I45" s="102"/>
      <c r="J45" s="119"/>
      <c r="K45" s="119"/>
      <c r="L45" s="103">
        <f>I45*$D$45+J45*$D$45+K45*$D$45</f>
        <v>0</v>
      </c>
    </row>
    <row r="46" spans="2:12" hidden="1">
      <c r="B46" s="110" t="s">
        <v>42</v>
      </c>
      <c r="C46" s="201"/>
      <c r="D46" s="204"/>
      <c r="E46" s="204"/>
      <c r="F46" s="204"/>
      <c r="G46" s="207"/>
      <c r="H46" s="137"/>
      <c r="I46" s="98"/>
      <c r="J46" s="119"/>
      <c r="K46" s="119"/>
      <c r="L46" s="103">
        <f t="shared" ref="L46:L49" si="11">I46*$D$45+J46*$D$45+K46*$D$45</f>
        <v>0</v>
      </c>
    </row>
    <row r="47" spans="2:12" hidden="1">
      <c r="B47" s="110" t="s">
        <v>43</v>
      </c>
      <c r="C47" s="201"/>
      <c r="D47" s="204"/>
      <c r="E47" s="204"/>
      <c r="F47" s="204"/>
      <c r="G47" s="207"/>
      <c r="H47" s="137"/>
      <c r="I47" s="98"/>
      <c r="J47" s="119"/>
      <c r="K47" s="119"/>
      <c r="L47" s="103">
        <f t="shared" si="11"/>
        <v>0</v>
      </c>
    </row>
    <row r="48" spans="2:12" hidden="1">
      <c r="B48" s="110" t="s">
        <v>44</v>
      </c>
      <c r="C48" s="201"/>
      <c r="D48" s="204"/>
      <c r="E48" s="204"/>
      <c r="F48" s="204"/>
      <c r="G48" s="207"/>
      <c r="H48" s="137"/>
      <c r="I48" s="98"/>
      <c r="J48" s="83"/>
      <c r="K48" s="119"/>
      <c r="L48" s="103">
        <f t="shared" si="11"/>
        <v>0</v>
      </c>
    </row>
    <row r="49" spans="2:12" ht="13.5" hidden="1" thickBot="1">
      <c r="B49" s="110" t="s">
        <v>45</v>
      </c>
      <c r="C49" s="202"/>
      <c r="D49" s="205"/>
      <c r="E49" s="205"/>
      <c r="F49" s="205"/>
      <c r="G49" s="208"/>
      <c r="H49" s="138"/>
      <c r="I49" s="100"/>
      <c r="J49" s="86"/>
      <c r="K49" s="101"/>
      <c r="L49" s="103">
        <f t="shared" si="11"/>
        <v>0</v>
      </c>
    </row>
    <row r="50" spans="2:12" ht="15" hidden="1" customHeight="1">
      <c r="B50" s="109" t="s">
        <v>41</v>
      </c>
      <c r="C50" s="200">
        <f t="shared" ref="C50" si="12">+C45+1</f>
        <v>8</v>
      </c>
      <c r="D50" s="203">
        <f>VLOOKUP(C50,'Completar SOFSE'!$A$19:$E$501,2,0)</f>
        <v>0</v>
      </c>
      <c r="E50" s="203">
        <f>VLOOKUP(C50,'Completar SOFSE'!$A$19:$E$501,3,0)</f>
        <v>0</v>
      </c>
      <c r="F50" s="203">
        <f>VLOOKUP(C50,'Completar SOFSE'!$A$19:$E$501,4,0)</f>
        <v>0</v>
      </c>
      <c r="G50" s="206">
        <f>VLOOKUP(C50,'Completar SOFSE'!$A$19:$E$501,5,0)</f>
        <v>0</v>
      </c>
      <c r="H50" s="137"/>
      <c r="I50" s="102"/>
      <c r="J50" s="119"/>
      <c r="K50" s="119"/>
      <c r="L50" s="103">
        <f>I50*$D$50+J50*$D$50+K50*$D$50</f>
        <v>0</v>
      </c>
    </row>
    <row r="51" spans="2:12" hidden="1">
      <c r="B51" s="110" t="s">
        <v>42</v>
      </c>
      <c r="C51" s="201"/>
      <c r="D51" s="204"/>
      <c r="E51" s="204"/>
      <c r="F51" s="204"/>
      <c r="G51" s="207"/>
      <c r="H51" s="137"/>
      <c r="I51" s="98"/>
      <c r="J51" s="119"/>
      <c r="K51" s="119"/>
      <c r="L51" s="103">
        <f t="shared" ref="L51:L54" si="13">I51*$D$50+J51*$D$50+K51*$D$50</f>
        <v>0</v>
      </c>
    </row>
    <row r="52" spans="2:12" hidden="1">
      <c r="B52" s="110" t="s">
        <v>43</v>
      </c>
      <c r="C52" s="201"/>
      <c r="D52" s="204"/>
      <c r="E52" s="204"/>
      <c r="F52" s="204"/>
      <c r="G52" s="207"/>
      <c r="H52" s="137"/>
      <c r="I52" s="98"/>
      <c r="J52" s="119"/>
      <c r="K52" s="119"/>
      <c r="L52" s="103">
        <f t="shared" si="13"/>
        <v>0</v>
      </c>
    </row>
    <row r="53" spans="2:12" hidden="1">
      <c r="B53" s="110" t="s">
        <v>44</v>
      </c>
      <c r="C53" s="201"/>
      <c r="D53" s="204"/>
      <c r="E53" s="204"/>
      <c r="F53" s="204"/>
      <c r="G53" s="207"/>
      <c r="H53" s="137"/>
      <c r="I53" s="98"/>
      <c r="J53" s="83"/>
      <c r="K53" s="119"/>
      <c r="L53" s="103">
        <f t="shared" si="13"/>
        <v>0</v>
      </c>
    </row>
    <row r="54" spans="2:12" ht="13.5" hidden="1" thickBot="1">
      <c r="B54" s="110" t="s">
        <v>45</v>
      </c>
      <c r="C54" s="202"/>
      <c r="D54" s="205"/>
      <c r="E54" s="205"/>
      <c r="F54" s="205"/>
      <c r="G54" s="208"/>
      <c r="H54" s="138"/>
      <c r="I54" s="100"/>
      <c r="J54" s="86"/>
      <c r="K54" s="101"/>
      <c r="L54" s="103">
        <f t="shared" si="13"/>
        <v>0</v>
      </c>
    </row>
    <row r="55" spans="2:12" ht="15" hidden="1" customHeight="1">
      <c r="B55" s="109" t="s">
        <v>41</v>
      </c>
      <c r="C55" s="200">
        <f t="shared" ref="C55" si="14">+C50+1</f>
        <v>9</v>
      </c>
      <c r="D55" s="203">
        <f>VLOOKUP(C55,'Completar SOFSE'!$A$19:$E$501,2,0)</f>
        <v>0</v>
      </c>
      <c r="E55" s="203">
        <f>VLOOKUP(C55,'Completar SOFSE'!$A$19:$E$501,3,0)</f>
        <v>0</v>
      </c>
      <c r="F55" s="203">
        <f>VLOOKUP(C55,'Completar SOFSE'!$A$19:$E$501,4,0)</f>
        <v>0</v>
      </c>
      <c r="G55" s="206">
        <f>VLOOKUP(C55,'Completar SOFSE'!$A$19:$E$501,5,0)</f>
        <v>0</v>
      </c>
      <c r="H55" s="137"/>
      <c r="I55" s="102"/>
      <c r="J55" s="119"/>
      <c r="K55" s="119"/>
      <c r="L55" s="103">
        <f>I55*$D$55+J55*$D$55+K55*$D$55</f>
        <v>0</v>
      </c>
    </row>
    <row r="56" spans="2:12" hidden="1">
      <c r="B56" s="110" t="s">
        <v>42</v>
      </c>
      <c r="C56" s="201"/>
      <c r="D56" s="204"/>
      <c r="E56" s="204"/>
      <c r="F56" s="204"/>
      <c r="G56" s="207"/>
      <c r="H56" s="137"/>
      <c r="I56" s="98"/>
      <c r="J56" s="119"/>
      <c r="K56" s="119"/>
      <c r="L56" s="103">
        <f t="shared" ref="L56:L59" si="15">I56*$D$55+J56*$D$55+K56*$D$55</f>
        <v>0</v>
      </c>
    </row>
    <row r="57" spans="2:12" hidden="1">
      <c r="B57" s="110" t="s">
        <v>43</v>
      </c>
      <c r="C57" s="201"/>
      <c r="D57" s="204"/>
      <c r="E57" s="204"/>
      <c r="F57" s="204"/>
      <c r="G57" s="207"/>
      <c r="H57" s="137"/>
      <c r="I57" s="98"/>
      <c r="J57" s="119"/>
      <c r="K57" s="119"/>
      <c r="L57" s="103">
        <f t="shared" si="15"/>
        <v>0</v>
      </c>
    </row>
    <row r="58" spans="2:12" hidden="1">
      <c r="B58" s="110" t="s">
        <v>44</v>
      </c>
      <c r="C58" s="201"/>
      <c r="D58" s="204"/>
      <c r="E58" s="204"/>
      <c r="F58" s="204"/>
      <c r="G58" s="207"/>
      <c r="H58" s="137"/>
      <c r="I58" s="98"/>
      <c r="J58" s="83"/>
      <c r="K58" s="119"/>
      <c r="L58" s="103">
        <f t="shared" si="15"/>
        <v>0</v>
      </c>
    </row>
    <row r="59" spans="2:12" ht="13.5" hidden="1" thickBot="1">
      <c r="B59" s="110" t="s">
        <v>45</v>
      </c>
      <c r="C59" s="202"/>
      <c r="D59" s="205"/>
      <c r="E59" s="205"/>
      <c r="F59" s="205"/>
      <c r="G59" s="208"/>
      <c r="H59" s="138"/>
      <c r="I59" s="100"/>
      <c r="J59" s="86"/>
      <c r="K59" s="101"/>
      <c r="L59" s="103">
        <f t="shared" si="15"/>
        <v>0</v>
      </c>
    </row>
    <row r="60" spans="2:12" ht="15" hidden="1" customHeight="1">
      <c r="B60" s="109" t="s">
        <v>41</v>
      </c>
      <c r="C60" s="200">
        <f t="shared" ref="C60" si="16">+C55+1</f>
        <v>10</v>
      </c>
      <c r="D60" s="203">
        <f>VLOOKUP(C60,'Completar SOFSE'!$A$19:$E$501,2,0)</f>
        <v>0</v>
      </c>
      <c r="E60" s="203">
        <f>VLOOKUP(C60,'Completar SOFSE'!$A$19:$E$501,3,0)</f>
        <v>0</v>
      </c>
      <c r="F60" s="203">
        <f>VLOOKUP(C60,'Completar SOFSE'!$A$19:$E$501,4,0)</f>
        <v>0</v>
      </c>
      <c r="G60" s="206">
        <f>VLOOKUP(C60,'Completar SOFSE'!$A$19:$E$501,5,0)</f>
        <v>0</v>
      </c>
      <c r="H60" s="137"/>
      <c r="I60" s="102"/>
      <c r="J60" s="119"/>
      <c r="K60" s="119"/>
      <c r="L60" s="103">
        <f>I60*$D$60+J60*$D$60+K60*$D$60</f>
        <v>0</v>
      </c>
    </row>
    <row r="61" spans="2:12" hidden="1">
      <c r="B61" s="110" t="s">
        <v>42</v>
      </c>
      <c r="C61" s="201"/>
      <c r="D61" s="204"/>
      <c r="E61" s="204"/>
      <c r="F61" s="204"/>
      <c r="G61" s="207"/>
      <c r="H61" s="137"/>
      <c r="I61" s="98"/>
      <c r="J61" s="119"/>
      <c r="K61" s="119"/>
      <c r="L61" s="103">
        <f t="shared" ref="L61:L64" si="17">I61*$D$60+J61*$D$60+K61*$D$60</f>
        <v>0</v>
      </c>
    </row>
    <row r="62" spans="2:12" hidden="1">
      <c r="B62" s="110" t="s">
        <v>43</v>
      </c>
      <c r="C62" s="201"/>
      <c r="D62" s="204"/>
      <c r="E62" s="204"/>
      <c r="F62" s="204"/>
      <c r="G62" s="207"/>
      <c r="H62" s="137"/>
      <c r="I62" s="98"/>
      <c r="J62" s="119"/>
      <c r="K62" s="119"/>
      <c r="L62" s="103">
        <f t="shared" si="17"/>
        <v>0</v>
      </c>
    </row>
    <row r="63" spans="2:12" hidden="1">
      <c r="B63" s="110" t="s">
        <v>44</v>
      </c>
      <c r="C63" s="201"/>
      <c r="D63" s="204"/>
      <c r="E63" s="204"/>
      <c r="F63" s="204"/>
      <c r="G63" s="207"/>
      <c r="H63" s="137"/>
      <c r="I63" s="98"/>
      <c r="J63" s="83"/>
      <c r="K63" s="119"/>
      <c r="L63" s="103">
        <f t="shared" si="17"/>
        <v>0</v>
      </c>
    </row>
    <row r="64" spans="2:12" ht="13.5" hidden="1" thickBot="1">
      <c r="B64" s="110" t="s">
        <v>45</v>
      </c>
      <c r="C64" s="202"/>
      <c r="D64" s="205"/>
      <c r="E64" s="205"/>
      <c r="F64" s="205"/>
      <c r="G64" s="208"/>
      <c r="H64" s="138"/>
      <c r="I64" s="100"/>
      <c r="J64" s="86"/>
      <c r="K64" s="101"/>
      <c r="L64" s="103">
        <f t="shared" si="17"/>
        <v>0</v>
      </c>
    </row>
    <row r="65" spans="2:12" ht="13.5" thickBot="1">
      <c r="B65" s="212" t="s">
        <v>46</v>
      </c>
      <c r="C65" s="213"/>
      <c r="D65" s="213"/>
      <c r="E65" s="213"/>
      <c r="F65" s="213"/>
      <c r="G65" s="214"/>
      <c r="H65" s="139"/>
      <c r="I65" s="215">
        <f>SUM(L15:L34)</f>
        <v>0</v>
      </c>
      <c r="J65" s="216"/>
      <c r="K65" s="216"/>
      <c r="L65" s="217"/>
    </row>
    <row r="66" spans="2:12" ht="13.5" thickBot="1">
      <c r="B66" s="104" t="s">
        <v>30</v>
      </c>
      <c r="C66" s="105"/>
      <c r="D66" s="105"/>
      <c r="E66" s="105"/>
      <c r="F66" s="105"/>
      <c r="G66" s="106"/>
      <c r="H66" s="106"/>
      <c r="I66" s="218">
        <f>I65</f>
        <v>0</v>
      </c>
      <c r="J66" s="219"/>
      <c r="K66" s="219"/>
      <c r="L66" s="220"/>
    </row>
    <row r="67" spans="2:12" ht="18.75" customHeight="1" thickBot="1">
      <c r="B67" s="128" t="s">
        <v>47</v>
      </c>
      <c r="C67" s="129"/>
      <c r="D67" s="142"/>
      <c r="E67" s="142"/>
      <c r="F67" s="142" t="str">
        <f>+'Completar SOFSE'!B13</f>
        <v>Según Artículo 8 del PCP</v>
      </c>
      <c r="G67" s="142"/>
      <c r="H67" s="143"/>
      <c r="I67" s="209"/>
      <c r="J67" s="209"/>
      <c r="K67" s="209"/>
      <c r="L67" s="210"/>
    </row>
    <row r="68" spans="2:12" ht="18.75" customHeight="1" thickBot="1">
      <c r="B68" s="128" t="s">
        <v>48</v>
      </c>
      <c r="C68" s="129"/>
      <c r="D68" s="142" t="str">
        <f>+'Completar SOFSE'!C12</f>
        <v>Según Artículo 34 del PCP</v>
      </c>
      <c r="E68" s="142"/>
      <c r="F68" s="142"/>
      <c r="G68" s="142"/>
      <c r="H68" s="142"/>
      <c r="I68" s="209"/>
      <c r="J68" s="209"/>
      <c r="K68" s="209"/>
      <c r="L68" s="210"/>
    </row>
    <row r="69" spans="2:12" ht="18.75" customHeight="1" thickBot="1">
      <c r="B69" s="128" t="s">
        <v>49</v>
      </c>
      <c r="C69" s="129"/>
      <c r="D69" s="142" t="str">
        <f>+'Completar SOFSE'!B14</f>
        <v>Según Artículo 7 del PCP</v>
      </c>
      <c r="E69" s="142"/>
      <c r="F69" s="142"/>
      <c r="G69" s="142"/>
      <c r="H69" s="142"/>
      <c r="I69" s="209"/>
      <c r="J69" s="209"/>
      <c r="K69" s="209"/>
      <c r="L69" s="210"/>
    </row>
    <row r="70" spans="2:12" ht="18.75" customHeight="1" thickBot="1">
      <c r="B70" s="128" t="s">
        <v>50</v>
      </c>
      <c r="C70" s="129"/>
      <c r="D70" s="59" t="str">
        <f>+'Completar SOFSE'!B15</f>
        <v>Según Artículo 117 del R.C.C.</v>
      </c>
      <c r="E70" s="142"/>
      <c r="F70" s="142"/>
      <c r="G70" s="142"/>
      <c r="H70" s="142"/>
      <c r="I70" s="211"/>
      <c r="J70" s="211"/>
      <c r="K70" s="211"/>
      <c r="L70" s="210"/>
    </row>
    <row r="71" spans="2:12">
      <c r="B71" s="67"/>
      <c r="C71" s="68"/>
      <c r="D71" s="144"/>
      <c r="E71" s="144"/>
      <c r="F71" s="144"/>
      <c r="G71" s="145"/>
      <c r="H71" s="145"/>
      <c r="I71" s="145"/>
      <c r="J71" s="145"/>
      <c r="K71" s="145"/>
      <c r="L71" s="146"/>
    </row>
    <row r="72" spans="2:12">
      <c r="B72" s="69"/>
      <c r="C72" s="70"/>
      <c r="D72" s="44"/>
      <c r="E72" s="44"/>
      <c r="F72" s="44"/>
      <c r="G72" s="45"/>
      <c r="H72" s="45"/>
      <c r="I72" s="45"/>
      <c r="J72" s="45"/>
      <c r="K72" s="45"/>
      <c r="L72" s="46"/>
    </row>
    <row r="73" spans="2:12">
      <c r="B73" s="69"/>
      <c r="C73" s="70"/>
      <c r="D73" s="44"/>
      <c r="E73" s="44"/>
      <c r="F73" s="44"/>
      <c r="G73" s="45"/>
      <c r="H73" s="45"/>
      <c r="I73" s="45"/>
      <c r="J73" s="45"/>
      <c r="K73" s="45"/>
      <c r="L73" s="46"/>
    </row>
    <row r="74" spans="2:12" ht="13.5" thickBot="1">
      <c r="B74" s="71"/>
      <c r="C74" s="72"/>
      <c r="D74" s="48"/>
      <c r="E74" s="48"/>
      <c r="F74" s="48"/>
      <c r="G74" s="49"/>
      <c r="H74" s="49"/>
      <c r="I74" s="49"/>
      <c r="J74" s="49"/>
      <c r="K74" s="49"/>
      <c r="L74" s="50"/>
    </row>
  </sheetData>
  <sheetProtection algorithmName="SHA-512" hashValue="hek1CS9M3z1CGgZDdwoFNIfnT1DY9eWatz8xgFWrITqVXevSPvpT9qPNxK12yswYpuFB51RbOsrgPyq7NBiA4Q==" saltValue="4hmtX2OIf3h9y1VWXM1Tfw==" spinCount="100000" sheet="1" objects="1" scenarios="1"/>
  <mergeCells count="86">
    <mergeCell ref="H30:H34"/>
    <mergeCell ref="D11:H11"/>
    <mergeCell ref="H13:H14"/>
    <mergeCell ref="H15:H19"/>
    <mergeCell ref="H20:H24"/>
    <mergeCell ref="H25:H29"/>
    <mergeCell ref="G30:G34"/>
    <mergeCell ref="E25:E29"/>
    <mergeCell ref="E30:E34"/>
    <mergeCell ref="D25:D29"/>
    <mergeCell ref="D30:D34"/>
    <mergeCell ref="G13:G14"/>
    <mergeCell ref="F30:F34"/>
    <mergeCell ref="B5:C5"/>
    <mergeCell ref="B6:C6"/>
    <mergeCell ref="B8:C10"/>
    <mergeCell ref="I5:L5"/>
    <mergeCell ref="D8:H10"/>
    <mergeCell ref="D6:H6"/>
    <mergeCell ref="D5:H5"/>
    <mergeCell ref="D7:H7"/>
    <mergeCell ref="I6:I7"/>
    <mergeCell ref="J8:L8"/>
    <mergeCell ref="J9:L9"/>
    <mergeCell ref="J10:L10"/>
    <mergeCell ref="J11:L11"/>
    <mergeCell ref="J6:L7"/>
    <mergeCell ref="C13:C14"/>
    <mergeCell ref="D13:D14"/>
    <mergeCell ref="E13:E14"/>
    <mergeCell ref="F13:F14"/>
    <mergeCell ref="J12:L12"/>
    <mergeCell ref="I69:L69"/>
    <mergeCell ref="I70:L70"/>
    <mergeCell ref="B3:L4"/>
    <mergeCell ref="B65:G65"/>
    <mergeCell ref="I65:L65"/>
    <mergeCell ref="I66:L66"/>
    <mergeCell ref="I67:L67"/>
    <mergeCell ref="I68:L68"/>
    <mergeCell ref="C25:C29"/>
    <mergeCell ref="F25:F29"/>
    <mergeCell ref="G25:G29"/>
    <mergeCell ref="C30:C34"/>
    <mergeCell ref="I13:L13"/>
    <mergeCell ref="E15:E19"/>
    <mergeCell ref="D15:D19"/>
    <mergeCell ref="B13:B14"/>
    <mergeCell ref="C35:C39"/>
    <mergeCell ref="D35:D39"/>
    <mergeCell ref="E35:E39"/>
    <mergeCell ref="F35:F39"/>
    <mergeCell ref="G35:G39"/>
    <mergeCell ref="C15:C19"/>
    <mergeCell ref="F15:F19"/>
    <mergeCell ref="G15:G19"/>
    <mergeCell ref="C20:C24"/>
    <mergeCell ref="F20:F24"/>
    <mergeCell ref="G20:G24"/>
    <mergeCell ref="E20:E24"/>
    <mergeCell ref="D20:D24"/>
    <mergeCell ref="C40:C44"/>
    <mergeCell ref="D40:D44"/>
    <mergeCell ref="E40:E44"/>
    <mergeCell ref="F40:F44"/>
    <mergeCell ref="G40:G44"/>
    <mergeCell ref="C45:C49"/>
    <mergeCell ref="D45:D49"/>
    <mergeCell ref="E45:E49"/>
    <mergeCell ref="F45:F49"/>
    <mergeCell ref="G45:G49"/>
    <mergeCell ref="C50:C54"/>
    <mergeCell ref="D50:D54"/>
    <mergeCell ref="E50:E54"/>
    <mergeCell ref="F50:F54"/>
    <mergeCell ref="G50:G54"/>
    <mergeCell ref="C55:C59"/>
    <mergeCell ref="D55:D59"/>
    <mergeCell ref="E55:E59"/>
    <mergeCell ref="F55:F59"/>
    <mergeCell ref="G55:G59"/>
    <mergeCell ref="C60:C64"/>
    <mergeCell ref="D60:D64"/>
    <mergeCell ref="E60:E64"/>
    <mergeCell ref="F60:F64"/>
    <mergeCell ref="G60:G64"/>
  </mergeCells>
  <conditionalFormatting sqref="K15:K19 K24 K29 K34">
    <cfRule type="cellIs" dxfId="24" priority="25" stopIfTrue="1" operator="equal">
      <formula>#REF!</formula>
    </cfRule>
  </conditionalFormatting>
  <conditionalFormatting sqref="J20:K22">
    <cfRule type="cellIs" dxfId="23" priority="24" stopIfTrue="1" operator="equal">
      <formula>#REF!</formula>
    </cfRule>
  </conditionalFormatting>
  <conditionalFormatting sqref="K33">
    <cfRule type="cellIs" dxfId="22" priority="19" stopIfTrue="1" operator="equal">
      <formula>#REF!</formula>
    </cfRule>
  </conditionalFormatting>
  <conditionalFormatting sqref="K23">
    <cfRule type="cellIs" dxfId="21" priority="23" stopIfTrue="1" operator="equal">
      <formula>#REF!</formula>
    </cfRule>
  </conditionalFormatting>
  <conditionalFormatting sqref="J25:K27">
    <cfRule type="cellIs" dxfId="20" priority="22" stopIfTrue="1" operator="equal">
      <formula>#REF!</formula>
    </cfRule>
  </conditionalFormatting>
  <conditionalFormatting sqref="K28">
    <cfRule type="cellIs" dxfId="19" priority="21" stopIfTrue="1" operator="equal">
      <formula>#REF!</formula>
    </cfRule>
  </conditionalFormatting>
  <conditionalFormatting sqref="J30:K32">
    <cfRule type="cellIs" dxfId="18" priority="20" stopIfTrue="1" operator="equal">
      <formula>#REF!</formula>
    </cfRule>
  </conditionalFormatting>
  <conditionalFormatting sqref="K58">
    <cfRule type="cellIs" dxfId="17" priority="4" stopIfTrue="1" operator="equal">
      <formula>#REF!</formula>
    </cfRule>
  </conditionalFormatting>
  <conditionalFormatting sqref="K63">
    <cfRule type="cellIs" dxfId="16" priority="1" stopIfTrue="1" operator="equal">
      <formula>#REF!</formula>
    </cfRule>
  </conditionalFormatting>
  <conditionalFormatting sqref="K39">
    <cfRule type="cellIs" dxfId="15" priority="18" stopIfTrue="1" operator="equal">
      <formula>#REF!</formula>
    </cfRule>
  </conditionalFormatting>
  <conditionalFormatting sqref="K38">
    <cfRule type="cellIs" dxfId="14" priority="16" stopIfTrue="1" operator="equal">
      <formula>#REF!</formula>
    </cfRule>
  </conditionalFormatting>
  <conditionalFormatting sqref="J35:K37">
    <cfRule type="cellIs" dxfId="13" priority="17" stopIfTrue="1" operator="equal">
      <formula>#REF!</formula>
    </cfRule>
  </conditionalFormatting>
  <conditionalFormatting sqref="K44">
    <cfRule type="cellIs" dxfId="12" priority="15" stopIfTrue="1" operator="equal">
      <formula>#REF!</formula>
    </cfRule>
  </conditionalFormatting>
  <conditionalFormatting sqref="K43">
    <cfRule type="cellIs" dxfId="11" priority="13" stopIfTrue="1" operator="equal">
      <formula>#REF!</formula>
    </cfRule>
  </conditionalFormatting>
  <conditionalFormatting sqref="J40:K42">
    <cfRule type="cellIs" dxfId="10" priority="14" stopIfTrue="1" operator="equal">
      <formula>#REF!</formula>
    </cfRule>
  </conditionalFormatting>
  <conditionalFormatting sqref="K49">
    <cfRule type="cellIs" dxfId="9" priority="12" stopIfTrue="1" operator="equal">
      <formula>#REF!</formula>
    </cfRule>
  </conditionalFormatting>
  <conditionalFormatting sqref="K48">
    <cfRule type="cellIs" dxfId="8" priority="10" stopIfTrue="1" operator="equal">
      <formula>#REF!</formula>
    </cfRule>
  </conditionalFormatting>
  <conditionalFormatting sqref="J45:K47">
    <cfRule type="cellIs" dxfId="7" priority="11" stopIfTrue="1" operator="equal">
      <formula>#REF!</formula>
    </cfRule>
  </conditionalFormatting>
  <conditionalFormatting sqref="K54">
    <cfRule type="cellIs" dxfId="6" priority="9" stopIfTrue="1" operator="equal">
      <formula>#REF!</formula>
    </cfRule>
  </conditionalFormatting>
  <conditionalFormatting sqref="K53">
    <cfRule type="cellIs" dxfId="5" priority="7" stopIfTrue="1" operator="equal">
      <formula>#REF!</formula>
    </cfRule>
  </conditionalFormatting>
  <conditionalFormatting sqref="J50:K52">
    <cfRule type="cellIs" dxfId="4" priority="8" stopIfTrue="1" operator="equal">
      <formula>#REF!</formula>
    </cfRule>
  </conditionalFormatting>
  <conditionalFormatting sqref="K59">
    <cfRule type="cellIs" dxfId="3" priority="6" stopIfTrue="1" operator="equal">
      <formula>#REF!</formula>
    </cfRule>
  </conditionalFormatting>
  <conditionalFormatting sqref="J55:K57">
    <cfRule type="cellIs" dxfId="2" priority="5" stopIfTrue="1" operator="equal">
      <formula>#REF!</formula>
    </cfRule>
  </conditionalFormatting>
  <conditionalFormatting sqref="K64">
    <cfRule type="cellIs" dxfId="1" priority="3" stopIfTrue="1" operator="equal">
      <formula>#REF!</formula>
    </cfRule>
  </conditionalFormatting>
  <conditionalFormatting sqref="J60:K62">
    <cfRule type="cellIs" dxfId="0" priority="2" stopIfTrue="1" operator="equal">
      <formula>#REF!</formula>
    </cfRule>
  </conditionalFormatting>
  <dataValidations count="1">
    <dataValidation allowBlank="1" showInputMessage="1" showErrorMessage="1" promptTitle="Completar por el Oferente" prompt=" " sqref="I15:I64 J18 J19:K19 J23 J24:K24 J28 J29:K29 J33 J34:K34 J38 J39:K39 J43 J44:K44 J48 J49:K49 J53 J54:K54 J58 J59:K59 J63 J64:K64"/>
  </dataValidations>
  <printOptions horizontalCentered="1" verticalCentered="1"/>
  <pageMargins left="0" right="0" top="0" bottom="0" header="0" footer="0"/>
  <pageSetup paperSize="9" scale="54" orientation="landscape" r:id="rId1"/>
  <ignoredErrors>
    <ignoredError sqref="L15:L34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ErrorMessage="1">
          <x14:formula1>
            <xm:f>'Completar SOFSE'!$I$5:$I$8</xm:f>
          </x14:formula1>
          <xm:sqref>J11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8"/>
  <sheetViews>
    <sheetView zoomScaleNormal="100" workbookViewId="0">
      <selection activeCell="B12" sqref="B12"/>
    </sheetView>
  </sheetViews>
  <sheetFormatPr baseColWidth="10" defaultRowHeight="12.75"/>
  <cols>
    <col min="1" max="1" width="24" style="53" customWidth="1"/>
    <col min="2" max="2" width="24.85546875" style="53" customWidth="1"/>
    <col min="3" max="3" width="11.42578125" style="53"/>
    <col min="4" max="4" width="20.140625" style="53" customWidth="1"/>
    <col min="5" max="5" width="23.85546875" style="53" bestFit="1" customWidth="1"/>
    <col min="6" max="6" width="21.85546875" style="53" bestFit="1" customWidth="1"/>
    <col min="7" max="7" width="11.42578125" style="53"/>
    <col min="8" max="12" width="11.42578125" style="53" hidden="1" customWidth="1"/>
    <col min="13" max="13" width="0" style="53" hidden="1" customWidth="1"/>
    <col min="14" max="16384" width="11.42578125" style="53"/>
  </cols>
  <sheetData>
    <row r="3" spans="1:12" ht="15">
      <c r="A3" s="51" t="s">
        <v>24</v>
      </c>
      <c r="B3" s="52"/>
    </row>
    <row r="4" spans="1:12">
      <c r="A4" s="54"/>
    </row>
    <row r="5" spans="1:12">
      <c r="A5" s="54" t="s">
        <v>10</v>
      </c>
      <c r="B5" s="53" t="s">
        <v>56</v>
      </c>
      <c r="H5" s="55" t="s">
        <v>14</v>
      </c>
      <c r="I5" s="56" t="s">
        <v>15</v>
      </c>
      <c r="J5" s="56"/>
      <c r="K5" s="55" t="s">
        <v>21</v>
      </c>
      <c r="L5" s="57">
        <v>0.105</v>
      </c>
    </row>
    <row r="6" spans="1:12">
      <c r="A6" s="54" t="s">
        <v>27</v>
      </c>
      <c r="B6" s="53" t="s">
        <v>51</v>
      </c>
      <c r="H6" s="58"/>
      <c r="I6" s="59" t="s">
        <v>16</v>
      </c>
      <c r="J6" s="59"/>
      <c r="K6" s="58"/>
      <c r="L6" s="60">
        <v>0.21</v>
      </c>
    </row>
    <row r="7" spans="1:12">
      <c r="A7" s="54" t="s">
        <v>28</v>
      </c>
      <c r="B7" s="53" t="s">
        <v>57</v>
      </c>
      <c r="H7" s="58"/>
      <c r="I7" s="59" t="s">
        <v>17</v>
      </c>
      <c r="J7" s="59"/>
      <c r="K7" s="58"/>
      <c r="L7" s="60">
        <v>0.27</v>
      </c>
    </row>
    <row r="8" spans="1:12">
      <c r="A8" s="54" t="s">
        <v>11</v>
      </c>
      <c r="B8" s="53" t="s">
        <v>74</v>
      </c>
      <c r="H8" s="58"/>
      <c r="I8" s="59" t="s">
        <v>18</v>
      </c>
      <c r="J8" s="59"/>
      <c r="K8" s="58"/>
      <c r="L8" s="61"/>
    </row>
    <row r="9" spans="1:12">
      <c r="A9" s="54"/>
      <c r="H9" s="62"/>
      <c r="I9" s="63"/>
      <c r="J9" s="64"/>
      <c r="K9" s="62"/>
      <c r="L9" s="64"/>
    </row>
    <row r="10" spans="1:12">
      <c r="A10" s="65" t="s">
        <v>25</v>
      </c>
      <c r="H10" s="59"/>
      <c r="I10" s="59"/>
      <c r="J10" s="59"/>
    </row>
    <row r="11" spans="1:12">
      <c r="A11" s="54" t="s">
        <v>31</v>
      </c>
      <c r="B11" s="53" t="s">
        <v>58</v>
      </c>
      <c r="H11" s="59"/>
      <c r="I11" s="59"/>
      <c r="J11" s="59"/>
    </row>
    <row r="12" spans="1:12">
      <c r="A12" s="28" t="s">
        <v>22</v>
      </c>
      <c r="B12" s="59" t="s">
        <v>75</v>
      </c>
      <c r="C12" s="59" t="s">
        <v>76</v>
      </c>
      <c r="G12" s="59"/>
      <c r="H12" s="59"/>
      <c r="I12" s="59"/>
      <c r="J12" s="59"/>
      <c r="K12" s="59"/>
    </row>
    <row r="13" spans="1:12">
      <c r="A13" s="28" t="s">
        <v>73</v>
      </c>
      <c r="B13" s="59" t="s">
        <v>77</v>
      </c>
      <c r="G13" s="59"/>
      <c r="H13" s="59"/>
      <c r="I13" s="59"/>
      <c r="J13" s="59"/>
      <c r="K13" s="59"/>
    </row>
    <row r="14" spans="1:12">
      <c r="A14" s="28" t="s">
        <v>7</v>
      </c>
      <c r="B14" s="59" t="s">
        <v>72</v>
      </c>
      <c r="G14" s="59"/>
      <c r="H14" s="59"/>
      <c r="I14" s="59"/>
      <c r="J14" s="59"/>
      <c r="K14" s="59"/>
    </row>
    <row r="15" spans="1:12">
      <c r="A15" s="28" t="s">
        <v>8</v>
      </c>
      <c r="B15" s="59" t="s">
        <v>71</v>
      </c>
      <c r="G15" s="59"/>
      <c r="H15" s="59"/>
      <c r="I15" s="59"/>
      <c r="J15" s="59"/>
      <c r="K15" s="59"/>
    </row>
    <row r="16" spans="1:12">
      <c r="G16" s="59"/>
      <c r="H16" s="59"/>
      <c r="I16" s="59"/>
      <c r="J16" s="59"/>
      <c r="K16" s="59"/>
    </row>
    <row r="17" spans="1:6" ht="15">
      <c r="A17" s="51" t="s">
        <v>53</v>
      </c>
      <c r="B17" s="89"/>
    </row>
    <row r="19" spans="1:6">
      <c r="A19" s="257" t="s">
        <v>26</v>
      </c>
      <c r="B19" s="257" t="s">
        <v>12</v>
      </c>
      <c r="C19" s="257" t="s">
        <v>3</v>
      </c>
      <c r="D19" s="257" t="s">
        <v>4</v>
      </c>
      <c r="E19" s="257" t="s">
        <v>32</v>
      </c>
      <c r="F19" s="257" t="s">
        <v>67</v>
      </c>
    </row>
    <row r="20" spans="1:6">
      <c r="A20" s="257"/>
      <c r="B20" s="257"/>
      <c r="C20" s="257"/>
      <c r="D20" s="257"/>
      <c r="E20" s="257"/>
      <c r="F20" s="257"/>
    </row>
    <row r="21" spans="1:6">
      <c r="A21" s="66">
        <v>1</v>
      </c>
      <c r="B21" s="4">
        <v>2</v>
      </c>
      <c r="C21" s="5" t="s">
        <v>5</v>
      </c>
      <c r="D21" s="6" t="s">
        <v>59</v>
      </c>
      <c r="E21" s="6" t="s">
        <v>60</v>
      </c>
      <c r="F21" s="136" t="s">
        <v>68</v>
      </c>
    </row>
    <row r="22" spans="1:6" ht="25.5">
      <c r="A22" s="66">
        <f>+A21+1</f>
        <v>2</v>
      </c>
      <c r="B22" s="4">
        <v>2</v>
      </c>
      <c r="C22" s="5" t="s">
        <v>5</v>
      </c>
      <c r="D22" s="6" t="s">
        <v>61</v>
      </c>
      <c r="E22" s="6" t="s">
        <v>62</v>
      </c>
      <c r="F22" s="136" t="s">
        <v>69</v>
      </c>
    </row>
    <row r="23" spans="1:6" ht="25.5">
      <c r="A23" s="66">
        <f t="shared" ref="A23:A48" si="0">+A22+1</f>
        <v>3</v>
      </c>
      <c r="B23" s="4">
        <v>2</v>
      </c>
      <c r="C23" s="5" t="s">
        <v>5</v>
      </c>
      <c r="D23" s="6" t="s">
        <v>61</v>
      </c>
      <c r="E23" s="6" t="s">
        <v>62</v>
      </c>
      <c r="F23" s="136" t="s">
        <v>70</v>
      </c>
    </row>
    <row r="24" spans="1:6" ht="38.25">
      <c r="A24" s="66">
        <f t="shared" si="0"/>
        <v>4</v>
      </c>
      <c r="B24" s="4">
        <v>320</v>
      </c>
      <c r="C24" s="5" t="s">
        <v>5</v>
      </c>
      <c r="D24" s="6" t="s">
        <v>63</v>
      </c>
      <c r="E24" s="6" t="s">
        <v>64</v>
      </c>
      <c r="F24" s="136" t="s">
        <v>78</v>
      </c>
    </row>
    <row r="25" spans="1:6">
      <c r="A25" s="66">
        <f t="shared" si="0"/>
        <v>5</v>
      </c>
      <c r="B25" s="4"/>
      <c r="C25" s="5"/>
      <c r="D25" s="6"/>
      <c r="E25" s="6"/>
      <c r="F25" s="135"/>
    </row>
    <row r="26" spans="1:6">
      <c r="A26" s="66">
        <f t="shared" si="0"/>
        <v>6</v>
      </c>
      <c r="B26" s="4"/>
      <c r="C26" s="5"/>
      <c r="D26" s="6"/>
      <c r="E26" s="6"/>
      <c r="F26" s="135"/>
    </row>
    <row r="27" spans="1:6">
      <c r="A27" s="66">
        <f t="shared" si="0"/>
        <v>7</v>
      </c>
      <c r="B27" s="4"/>
      <c r="C27" s="5"/>
      <c r="D27" s="6"/>
      <c r="E27" s="6"/>
      <c r="F27" s="135"/>
    </row>
    <row r="28" spans="1:6">
      <c r="A28" s="66">
        <f t="shared" si="0"/>
        <v>8</v>
      </c>
      <c r="B28" s="4"/>
      <c r="C28" s="5"/>
      <c r="D28" s="6"/>
      <c r="E28" s="6"/>
      <c r="F28" s="135"/>
    </row>
    <row r="29" spans="1:6">
      <c r="A29" s="66">
        <f t="shared" si="0"/>
        <v>9</v>
      </c>
      <c r="B29" s="4"/>
      <c r="C29" s="5"/>
      <c r="D29" s="6"/>
      <c r="E29" s="6"/>
      <c r="F29" s="135"/>
    </row>
    <row r="30" spans="1:6">
      <c r="A30" s="66">
        <f t="shared" si="0"/>
        <v>10</v>
      </c>
      <c r="B30" s="4"/>
      <c r="C30" s="5"/>
      <c r="D30" s="6"/>
      <c r="E30" s="6"/>
      <c r="F30" s="135"/>
    </row>
    <row r="31" spans="1:6">
      <c r="A31" s="66">
        <f t="shared" si="0"/>
        <v>11</v>
      </c>
      <c r="B31" s="4"/>
      <c r="C31" s="5"/>
      <c r="D31" s="6"/>
      <c r="E31" s="6"/>
      <c r="F31" s="135"/>
    </row>
    <row r="32" spans="1:6">
      <c r="A32" s="66">
        <f t="shared" si="0"/>
        <v>12</v>
      </c>
      <c r="B32" s="4"/>
      <c r="C32" s="5"/>
      <c r="D32" s="6"/>
      <c r="E32" s="6"/>
      <c r="F32" s="135"/>
    </row>
    <row r="33" spans="1:6">
      <c r="A33" s="66">
        <f t="shared" si="0"/>
        <v>13</v>
      </c>
      <c r="B33" s="4"/>
      <c r="C33" s="5"/>
      <c r="D33" s="6"/>
      <c r="E33" s="6"/>
      <c r="F33" s="135"/>
    </row>
    <row r="34" spans="1:6">
      <c r="A34" s="66">
        <f t="shared" si="0"/>
        <v>14</v>
      </c>
      <c r="B34" s="4"/>
      <c r="C34" s="5"/>
      <c r="D34" s="6"/>
      <c r="E34" s="6"/>
      <c r="F34" s="135"/>
    </row>
    <row r="35" spans="1:6">
      <c r="A35" s="66">
        <f t="shared" si="0"/>
        <v>15</v>
      </c>
      <c r="B35" s="4"/>
      <c r="C35" s="5"/>
      <c r="D35" s="6"/>
      <c r="E35" s="6"/>
      <c r="F35" s="135"/>
    </row>
    <row r="36" spans="1:6">
      <c r="A36" s="66">
        <f t="shared" si="0"/>
        <v>16</v>
      </c>
      <c r="B36" s="4"/>
      <c r="C36" s="5"/>
      <c r="D36" s="6"/>
      <c r="E36" s="6"/>
      <c r="F36" s="135"/>
    </row>
    <row r="37" spans="1:6">
      <c r="A37" s="66">
        <f t="shared" si="0"/>
        <v>17</v>
      </c>
      <c r="B37" s="4"/>
      <c r="C37" s="5"/>
      <c r="D37" s="6"/>
      <c r="E37" s="6"/>
      <c r="F37" s="135"/>
    </row>
    <row r="38" spans="1:6">
      <c r="A38" s="66">
        <f t="shared" si="0"/>
        <v>18</v>
      </c>
      <c r="B38" s="4"/>
      <c r="C38" s="5"/>
      <c r="D38" s="6"/>
      <c r="E38" s="6"/>
      <c r="F38" s="135"/>
    </row>
    <row r="39" spans="1:6">
      <c r="A39" s="66">
        <f t="shared" si="0"/>
        <v>19</v>
      </c>
      <c r="B39" s="4"/>
      <c r="C39" s="5"/>
      <c r="D39" s="6"/>
      <c r="E39" s="6"/>
      <c r="F39" s="135"/>
    </row>
    <row r="40" spans="1:6">
      <c r="A40" s="66">
        <f t="shared" si="0"/>
        <v>20</v>
      </c>
      <c r="B40" s="4"/>
      <c r="C40" s="5"/>
      <c r="D40" s="6"/>
      <c r="E40" s="6"/>
      <c r="F40" s="135"/>
    </row>
    <row r="41" spans="1:6">
      <c r="A41" s="66">
        <f t="shared" si="0"/>
        <v>21</v>
      </c>
      <c r="B41" s="4"/>
      <c r="C41" s="5"/>
      <c r="D41" s="6"/>
      <c r="E41" s="6"/>
      <c r="F41" s="135"/>
    </row>
    <row r="42" spans="1:6">
      <c r="A42" s="66">
        <f t="shared" si="0"/>
        <v>22</v>
      </c>
      <c r="B42" s="4"/>
      <c r="C42" s="5"/>
      <c r="D42" s="6"/>
      <c r="E42" s="6"/>
      <c r="F42" s="135"/>
    </row>
    <row r="43" spans="1:6">
      <c r="A43" s="66">
        <f t="shared" si="0"/>
        <v>23</v>
      </c>
      <c r="B43" s="4"/>
      <c r="C43" s="5"/>
      <c r="D43" s="6"/>
      <c r="E43" s="6"/>
      <c r="F43" s="135"/>
    </row>
    <row r="44" spans="1:6">
      <c r="A44" s="66">
        <f t="shared" si="0"/>
        <v>24</v>
      </c>
      <c r="B44" s="4"/>
      <c r="C44" s="5"/>
      <c r="D44" s="6"/>
      <c r="E44" s="6"/>
      <c r="F44" s="135"/>
    </row>
    <row r="45" spans="1:6">
      <c r="A45" s="66">
        <f t="shared" si="0"/>
        <v>25</v>
      </c>
      <c r="B45" s="4"/>
      <c r="C45" s="5"/>
      <c r="D45" s="6"/>
      <c r="E45" s="6"/>
      <c r="F45" s="135"/>
    </row>
    <row r="46" spans="1:6">
      <c r="A46" s="66">
        <f t="shared" si="0"/>
        <v>26</v>
      </c>
      <c r="B46" s="4"/>
      <c r="C46" s="5"/>
      <c r="D46" s="6"/>
      <c r="E46" s="6"/>
      <c r="F46" s="135"/>
    </row>
    <row r="47" spans="1:6">
      <c r="A47" s="66">
        <f t="shared" si="0"/>
        <v>27</v>
      </c>
      <c r="B47" s="4"/>
      <c r="C47" s="5"/>
      <c r="D47" s="6"/>
      <c r="E47" s="6"/>
      <c r="F47" s="135"/>
    </row>
    <row r="48" spans="1:6">
      <c r="A48" s="66">
        <f t="shared" si="0"/>
        <v>28</v>
      </c>
      <c r="B48" s="4"/>
      <c r="C48" s="5"/>
      <c r="D48" s="6"/>
      <c r="E48" s="6"/>
      <c r="F48" s="135"/>
    </row>
  </sheetData>
  <sheetProtection algorithmName="SHA-512" hashValue="Tf203UvQAUhFiAaWgZtYK2gn+8B/9TIZZ6KTxo9vIdk8KAHxIgYKukloI6yKJ+Ab+2aDiAdwrdChGMJ99dRLSw==" saltValue="pB9H57bJ72jQGchpTMemUA==" spinCount="100000" sheet="1" objects="1" scenarios="1"/>
  <mergeCells count="6">
    <mergeCell ref="F19:F20"/>
    <mergeCell ref="A19:A20"/>
    <mergeCell ref="B19:B20"/>
    <mergeCell ref="C19:C20"/>
    <mergeCell ref="D19:D20"/>
    <mergeCell ref="E19:E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Planilla Nacional</vt:lpstr>
      <vt:lpstr>Planilla Extranjero</vt:lpstr>
      <vt:lpstr>Completar SOFSE</vt:lpstr>
      <vt:lpstr>'Planilla Extranjero'!Área_de_impresión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2019-09-06T17:25:07Z</dcterms:modified>
</cp:coreProperties>
</file>