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workbookProtection workbookAlgorithmName="SHA-512" workbookHashValue="MOOsHO0/BMm2liQNcoLFCwdW5AO+tPpgW8FKd0QAnWB0rROsHn4Rzsaks3zfvyLr7ZtdYajfUR2DyZYJBzJbCw==" workbookSaltValue="lL+NI22B4NS39cigYEmwtQ==" workbookSpinCount="100000" lockStructure="1"/>
  <bookViews>
    <workbookView xWindow="0" yWindow="0" windowWidth="20400" windowHeight="7365"/>
  </bookViews>
  <sheets>
    <sheet name="ANEXO A- Planilla Nacional" sheetId="2" r:id="rId1"/>
    <sheet name="ANEXO B- Planilla Extranjero" sheetId="6" state="hidden" r:id="rId2"/>
    <sheet name="Completar SOFSE" sheetId="4" state="hidden" r:id="rId3"/>
  </sheets>
  <definedNames>
    <definedName name="_xlnm.Print_Area" localSheetId="1">'ANEXO B- Planilla Extranjero'!$B$1:$L$44</definedName>
  </definedNames>
  <calcPr calcId="152511"/>
</workbook>
</file>

<file path=xl/calcChain.xml><?xml version="1.0" encoding="utf-8"?>
<calcChain xmlns="http://schemas.openxmlformats.org/spreadsheetml/2006/main">
  <c r="E30" i="6" l="1"/>
  <c r="F30" i="6"/>
  <c r="G30" i="6"/>
  <c r="E25" i="6"/>
  <c r="F25" i="6"/>
  <c r="G25" i="6"/>
  <c r="D25" i="6"/>
  <c r="E20" i="6"/>
  <c r="F20" i="6"/>
  <c r="G20" i="6"/>
  <c r="D7" i="6"/>
  <c r="F16" i="2"/>
  <c r="E16" i="2"/>
  <c r="C16" i="2"/>
  <c r="D7" i="2"/>
  <c r="D20" i="6"/>
  <c r="D30" i="6" l="1"/>
  <c r="D8" i="6" l="1"/>
  <c r="D8" i="2"/>
  <c r="D22" i="2" l="1"/>
  <c r="D39" i="6"/>
  <c r="D38" i="6"/>
  <c r="D37" i="6"/>
  <c r="C15" i="6"/>
  <c r="D15" i="6" s="1"/>
  <c r="D11" i="6"/>
  <c r="D6" i="6"/>
  <c r="D5" i="6"/>
  <c r="H15" i="6"/>
  <c r="D11" i="2"/>
  <c r="D6" i="2"/>
  <c r="D23" i="2"/>
  <c r="D21" i="2"/>
  <c r="D20" i="2"/>
  <c r="D5" i="2"/>
  <c r="B15" i="2"/>
  <c r="G15" i="2" s="1"/>
  <c r="B16" i="2"/>
  <c r="G16" i="2" s="1"/>
  <c r="K16" i="2" l="1"/>
  <c r="D15" i="2"/>
  <c r="C15" i="2"/>
  <c r="J15" i="2" s="1"/>
  <c r="E15" i="2"/>
  <c r="F15" i="2"/>
  <c r="E15" i="6"/>
  <c r="G15" i="6"/>
  <c r="L17" i="6"/>
  <c r="L19" i="6"/>
  <c r="F15" i="6"/>
  <c r="C20" i="6"/>
  <c r="L16" i="6"/>
  <c r="J16" i="2"/>
  <c r="L15" i="6"/>
  <c r="D16" i="2"/>
  <c r="L18" i="6"/>
  <c r="K15" i="2" l="1"/>
  <c r="H20" i="6"/>
  <c r="L23" i="6"/>
  <c r="C25" i="6"/>
  <c r="L24" i="6" l="1"/>
  <c r="L22" i="6"/>
  <c r="L21" i="6"/>
  <c r="L20" i="6"/>
  <c r="C30" i="6"/>
  <c r="H25" i="6"/>
  <c r="I35" i="6" l="1"/>
  <c r="K17" i="2"/>
  <c r="H30" i="6"/>
  <c r="L25" i="6"/>
  <c r="L26" i="6"/>
  <c r="L28" i="6"/>
  <c r="L29" i="6"/>
  <c r="L27" i="6"/>
  <c r="L33" i="6" l="1"/>
  <c r="L32" i="6"/>
  <c r="L31" i="6"/>
  <c r="L30" i="6"/>
  <c r="L34" i="6"/>
  <c r="J17" i="2" l="1"/>
  <c r="K18" i="2" s="1"/>
  <c r="K19" i="2" l="1"/>
</calcChain>
</file>

<file path=xl/sharedStrings.xml><?xml version="1.0" encoding="utf-8"?>
<sst xmlns="http://schemas.openxmlformats.org/spreadsheetml/2006/main" count="117" uniqueCount="73">
  <si>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</si>
  <si>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</si>
  <si>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</si>
  <si>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</si>
  <si>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</si>
  <si>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</si>
  <si>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</si>
  <si>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</si>
  <si>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</si>
  <si>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</si>
  <si>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</si>
  <si>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</si>
  <si>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</si>
  <si>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</si>
  <si>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</si>
  <si>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</si>
  <si>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</si>
  <si>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</si>
  <si>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</si>
  <si>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</si>
  <si>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</si>
  <si>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</si>
  <si>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</si>
  <si>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</si>
  <si>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</si>
  <si>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</si>
  <si>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</si>
  <si>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</si>
  <si>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</si>
  <si>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</si>
  <si>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</si>
  <si>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</si>
  <si>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</si>
  <si>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</si>
  <si>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</si>
  <si>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</si>
  <si>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</si>
  <si>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</si>
  <si>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</si>
  <si>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</si>
  <si>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</si>
  <si>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</si>
  <si>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</si>
  <si>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</si>
  <si>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</si>
  <si>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</si>
  <si>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</si>
  <si>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</si>
  <si>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</si>
  <si>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</si>
  <si>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</si>
  <si>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</si>
  <si>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</si>
  <si>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</si>
  <si>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</si>
  <si>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</si>
  <si>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ANEXO A - PLANILLA COTIZACIÓN BIENES DE ORIGEN NACIONAL / NACIONALIZADOS</t>
  </si>
  <si>
    <t>ANEXO B - PLANILLA COTIZACIÓN BIENES DE ORIGEN EXTRANJERO</t>
  </si>
  <si>
    <t>Directa por Compulsa Abreviada</t>
  </si>
  <si>
    <t>Según artículo 7° del PCP</t>
  </si>
  <si>
    <t>Según artículo 8° del PCP</t>
  </si>
  <si>
    <t>c/u</t>
  </si>
  <si>
    <t>56/2019</t>
  </si>
  <si>
    <t xml:space="preserve">EX-2019-87140636- -APN-SG#SOFSE </t>
  </si>
  <si>
    <t>Adquisición de kit multidroga en saliva y kit multidroga en orina para las Líneas Mitre ( inlcuye Tren de la Costa) y San Martín</t>
  </si>
  <si>
    <t>Según artículo 31° del PCP</t>
  </si>
  <si>
    <t>NUM84809920200N</t>
  </si>
  <si>
    <t>NUM84809920000N</t>
  </si>
  <si>
    <t>Lugar y condiciones de entrega:</t>
  </si>
  <si>
    <t>Según artículo 117 del R.C.C.</t>
  </si>
  <si>
    <t>KIT DE DETECCIÓN DE MULTIDROGAS EN SALIVA – 6 DROGAS LÍNEA MITRE (Incluye TDC) Y LÍNEA SAN MARTÍN</t>
  </si>
  <si>
    <t>KIT DE DETECCIÓN DE MULTIDROGAS EN ORINA LÍNEA MITRE (Incluye TDC) Y LÍNEA SAN MARTÍN</t>
  </si>
  <si>
    <t>Según artículo 25º 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</si>
</sst>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  <numFmt numFmtId="166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47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1" fillId="6" borderId="22" xfId="1" applyFont="1" applyFill="1" applyBorder="1" applyAlignment="1" applyProtection="1">
      <alignment horizontal="center" vertical="center" wrapTex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/>
      <protection hidden="1"/>
    </xf>
    <xf numFmtId="0" fontId="9" fillId="6" borderId="29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5" xfId="0" applyFont="1" applyFill="1" applyBorder="1" applyProtection="1"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10" fontId="7" fillId="5" borderId="31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6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52" xfId="0" applyNumberFormat="1" applyFont="1" applyFill="1" applyBorder="1" applyAlignment="1" applyProtection="1">
      <alignment horizontal="right" vertical="center" wrapText="1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2" xfId="0" applyNumberFormat="1" applyFont="1" applyFill="1" applyBorder="1" applyAlignment="1" applyProtection="1">
      <alignment horizontal="right" vertical="center" wrapText="1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5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22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5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3" fillId="6" borderId="29" xfId="1" applyFont="1" applyFill="1" applyBorder="1" applyAlignment="1" applyProtection="1">
      <alignment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1" fillId="6" borderId="18" xfId="1" applyFont="1" applyFill="1" applyBorder="1" applyAlignment="1" applyProtection="1">
      <alignment horizontal="left" vertical="center" wrapText="1"/>
      <protection hidden="1"/>
    </xf>
    <xf numFmtId="49" fontId="6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0" fontId="7" fillId="5" borderId="22" xfId="0" applyFont="1" applyFill="1" applyBorder="1" applyAlignment="1" applyProtection="1">
      <alignment horizontal="center"/>
      <protection hidden="1"/>
    </xf>
    <xf numFmtId="0" fontId="6" fillId="6" borderId="15" xfId="0" applyFont="1" applyFill="1" applyBorder="1" applyAlignment="1" applyProtection="1">
      <alignment horizontal="center" vertical="justify" wrapText="1"/>
      <protection hidden="1"/>
    </xf>
    <xf numFmtId="0" fontId="6" fillId="6" borderId="22" xfId="0" applyFont="1" applyFill="1" applyBorder="1" applyAlignment="1" applyProtection="1">
      <alignment horizontal="center" vertical="justify" wrapText="1"/>
      <protection hidden="1"/>
    </xf>
    <xf numFmtId="4" fontId="2" fillId="3" borderId="17" xfId="2" applyNumberFormat="1" applyFont="1" applyFill="1" applyBorder="1" applyAlignment="1" applyProtection="1">
      <alignment horizontal="right" vertical="center"/>
    </xf>
    <xf numFmtId="43" fontId="7" fillId="7" borderId="0" xfId="4" applyFont="1" applyFill="1" applyProtection="1">
      <protection hidden="1"/>
    </xf>
    <xf numFmtId="43" fontId="7" fillId="5" borderId="0" xfId="4" applyFont="1" applyFill="1" applyProtection="1">
      <protection hidden="1"/>
    </xf>
    <xf numFmtId="43" fontId="7" fillId="9" borderId="0" xfId="4" applyFont="1" applyFill="1" applyProtection="1">
      <protection hidden="1"/>
    </xf>
    <xf numFmtId="43" fontId="7" fillId="5" borderId="0" xfId="4" applyFont="1" applyFill="1" applyBorder="1" applyProtection="1">
      <protection hidden="1"/>
    </xf>
    <xf numFmtId="43" fontId="7" fillId="5" borderId="0" xfId="4" applyFont="1" applyFill="1" applyBorder="1" applyAlignment="1" applyProtection="1">
      <alignment horizontal="left"/>
      <protection hidden="1"/>
    </xf>
    <xf numFmtId="43" fontId="10" fillId="5" borderId="0" xfId="4" applyFont="1" applyFill="1" applyProtection="1">
      <protection hidden="1"/>
    </xf>
    <xf numFmtId="43" fontId="6" fillId="6" borderId="22" xfId="4" applyFont="1" applyFill="1" applyBorder="1" applyAlignment="1" applyProtection="1">
      <alignment horizontal="center" vertical="center"/>
      <protection hidden="1"/>
    </xf>
    <xf numFmtId="166" fontId="6" fillId="6" borderId="15" xfId="4" applyNumberFormat="1" applyFont="1" applyFill="1" applyBorder="1" applyAlignment="1" applyProtection="1">
      <alignment horizontal="center" vertical="center"/>
      <protection hidden="1"/>
    </xf>
    <xf numFmtId="166" fontId="6" fillId="6" borderId="22" xfId="4" applyNumberFormat="1" applyFont="1" applyFill="1" applyBorder="1" applyAlignment="1" applyProtection="1">
      <alignment horizontal="center" vertical="center"/>
      <protection hidden="1"/>
    </xf>
    <xf numFmtId="0" fontId="12" fillId="6" borderId="0" xfId="1" applyFont="1" applyFill="1" applyBorder="1" applyAlignment="1" applyProtection="1">
      <alignment vertical="justify"/>
      <protection hidden="1"/>
    </xf>
    <xf numFmtId="0" fontId="12" fillId="6" borderId="18" xfId="1" applyFont="1" applyFill="1" applyBorder="1" applyAlignment="1" applyProtection="1">
      <alignment vertical="justify"/>
      <protection hidden="1"/>
    </xf>
    <xf numFmtId="0" fontId="1" fillId="6" borderId="22" xfId="0" applyFont="1" applyFill="1" applyBorder="1" applyAlignment="1" applyProtection="1">
      <alignment horizontal="center" vertical="center" wrapText="1"/>
      <protection hidden="1"/>
    </xf>
    <xf numFmtId="0" fontId="13" fillId="5" borderId="0" xfId="1" applyFont="1" applyFill="1" applyBorder="1" applyAlignment="1" applyProtection="1">
      <alignment vertical="center" wrapText="1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7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0" fontId="17" fillId="5" borderId="5" xfId="1" applyFont="1" applyFill="1" applyBorder="1" applyAlignment="1" applyProtection="1">
      <alignment horizontal="left" vertical="center" wrapText="1"/>
      <protection hidden="1"/>
    </xf>
    <xf numFmtId="0" fontId="17" fillId="5" borderId="4" xfId="1" applyFont="1" applyFill="1" applyBorder="1" applyAlignment="1" applyProtection="1">
      <alignment horizontal="left" vertical="center" wrapText="1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3" fillId="6" borderId="23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41" xfId="0" applyNumberFormat="1" applyFont="1" applyFill="1" applyBorder="1" applyAlignment="1" applyProtection="1">
      <alignment horizontal="center" vertical="center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43" fontId="12" fillId="6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43" fontId="12" fillId="6" borderId="0" xfId="1" applyNumberFormat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justify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43" fontId="6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166" fontId="6" fillId="6" borderId="44" xfId="4" applyNumberFormat="1" applyFont="1" applyFill="1" applyBorder="1" applyAlignment="1" applyProtection="1">
      <alignment horizontal="center" vertical="center" wrapText="1"/>
      <protection hidden="1"/>
    </xf>
    <xf numFmtId="166" fontId="6" fillId="6" borderId="47" xfId="4" applyNumberFormat="1" applyFont="1" applyFill="1" applyBorder="1" applyAlignment="1" applyProtection="1">
      <alignment horizontal="center" vertical="center" wrapText="1"/>
      <protection hidden="1"/>
    </xf>
    <xf numFmtId="166" fontId="6" fillId="6" borderId="49" xfId="4" applyNumberFormat="1" applyFont="1" applyFill="1" applyBorder="1" applyAlignment="1" applyProtection="1">
      <alignment horizontal="center" vertical="center" wrapText="1"/>
      <protection hidden="1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6" fillId="6" borderId="54" xfId="0" applyFont="1" applyFill="1" applyBorder="1" applyAlignment="1" applyProtection="1">
      <alignment horizontal="center" vertical="center" wrapText="1"/>
      <protection hidden="1"/>
    </xf>
    <xf numFmtId="0" fontId="6" fillId="6" borderId="55" xfId="0" applyFont="1" applyFill="1" applyBorder="1" applyAlignment="1" applyProtection="1">
      <alignment horizontal="center" vertical="center" wrapText="1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21" xfId="1" applyFont="1" applyFill="1" applyBorder="1" applyAlignment="1" applyProtection="1">
      <alignment horizontal="center" vertical="center"/>
      <protection locked="0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  <xf numFmtId="43" fontId="3" fillId="6" borderId="22" xfId="4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7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357188</xdr:colOff>
      <xdr:row>23</xdr:row>
      <xdr:rowOff>9804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2" y="6582054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228919</xdr:colOff>
      <xdr:row>39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654" y="762605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topLeftCell="A4" zoomScale="80" zoomScaleNormal="80" workbookViewId="0">
      <selection activeCell="D8" sqref="D8:G10"/>
    </sheetView>
  </sheetViews>
  <sheetFormatPr baseColWidth="10" defaultRowHeight="12.75"/>
  <cols>
    <col min="1" max="1" width="7.140625" style="1" customWidth="1"/>
    <col min="2" max="2" width="12.140625" style="1" customWidth="1"/>
    <col min="3" max="3" width="11.28515625" style="1" bestFit="1" customWidth="1"/>
    <col min="4" max="4" width="11.140625" style="1" customWidth="1"/>
    <col min="5" max="5" width="18.5703125" style="1" customWidth="1"/>
    <col min="6" max="6" width="43.5703125" style="1" customWidth="1"/>
    <col min="7" max="7" width="28.5703125" style="1" hidden="1" customWidth="1"/>
    <col min="8" max="8" width="15.42578125" style="1" customWidth="1"/>
    <col min="9" max="9" width="8.42578125" style="1" bestFit="1" customWidth="1"/>
    <col min="10" max="10" width="21.140625" style="1" hidden="1" customWidth="1"/>
    <col min="11" max="11" width="21.7109375" style="1" customWidth="1"/>
    <col min="12" max="16384" width="11.42578125" style="1"/>
  </cols>
  <sheetData>
    <row r="1" spans="2:11" ht="13.5" thickBot="1"/>
    <row r="2" spans="2:11" ht="15" customHeight="1">
      <c r="B2" s="131" t="s">
        <v>56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ht="15" customHeight="1">
      <c r="B3" s="134"/>
      <c r="C3" s="135"/>
      <c r="D3" s="135"/>
      <c r="E3" s="135"/>
      <c r="F3" s="135"/>
      <c r="G3" s="135"/>
      <c r="H3" s="135"/>
      <c r="I3" s="135"/>
      <c r="J3" s="135"/>
      <c r="K3" s="136"/>
    </row>
    <row r="4" spans="2:11" ht="15" customHeight="1" thickBot="1">
      <c r="B4" s="137"/>
      <c r="C4" s="138"/>
      <c r="D4" s="138"/>
      <c r="E4" s="138"/>
      <c r="F4" s="138"/>
      <c r="G4" s="138"/>
      <c r="H4" s="138"/>
      <c r="I4" s="138"/>
      <c r="J4" s="138"/>
      <c r="K4" s="139"/>
    </row>
    <row r="5" spans="2:11" ht="18.75" customHeight="1" thickBot="1">
      <c r="B5" s="142" t="s">
        <v>9</v>
      </c>
      <c r="C5" s="143"/>
      <c r="D5" s="158" t="str">
        <f>+'Completar SOFSE'!B5</f>
        <v>56/2019</v>
      </c>
      <c r="E5" s="158"/>
      <c r="F5" s="158"/>
      <c r="G5" s="159"/>
      <c r="H5" s="165" t="s">
        <v>12</v>
      </c>
      <c r="I5" s="166"/>
      <c r="J5" s="166"/>
      <c r="K5" s="167"/>
    </row>
    <row r="6" spans="2:11" ht="30" customHeight="1">
      <c r="B6" s="142" t="s">
        <v>26</v>
      </c>
      <c r="C6" s="143"/>
      <c r="D6" s="160" t="str">
        <f>+'Completar SOFSE'!B6</f>
        <v>Directa por Compulsa Abreviada</v>
      </c>
      <c r="E6" s="160"/>
      <c r="F6" s="160"/>
      <c r="G6" s="161"/>
      <c r="H6" s="168" t="s">
        <v>8</v>
      </c>
      <c r="I6" s="173"/>
      <c r="J6" s="174"/>
      <c r="K6" s="175"/>
    </row>
    <row r="7" spans="2:11" ht="33.75" customHeight="1">
      <c r="B7" s="9" t="s">
        <v>22</v>
      </c>
      <c r="C7" s="10"/>
      <c r="D7" s="162" t="str">
        <f>+'Completar SOFSE'!B7</f>
        <v xml:space="preserve">EX-2019-87140636- -APN-SG#SOFSE </v>
      </c>
      <c r="E7" s="163"/>
      <c r="F7" s="163"/>
      <c r="G7" s="164"/>
      <c r="H7" s="169"/>
      <c r="I7" s="176"/>
      <c r="J7" s="177"/>
      <c r="K7" s="178"/>
    </row>
    <row r="8" spans="2:11" ht="21.75" customHeight="1">
      <c r="B8" s="146" t="s">
        <v>10</v>
      </c>
      <c r="C8" s="147"/>
      <c r="D8" s="163" t="str">
        <f>+'Completar SOFSE'!B8</f>
        <v>Adquisición de kit multidroga en saliva y kit multidroga en orina para las Líneas Mitre ( inlcuye Tren de la Costa) y San Martín</v>
      </c>
      <c r="E8" s="163"/>
      <c r="F8" s="163"/>
      <c r="G8" s="164"/>
      <c r="H8" s="11" t="s">
        <v>28</v>
      </c>
      <c r="I8" s="170"/>
      <c r="J8" s="171"/>
      <c r="K8" s="172"/>
    </row>
    <row r="9" spans="2:11" ht="16.5" customHeight="1">
      <c r="B9" s="146"/>
      <c r="C9" s="147"/>
      <c r="D9" s="163"/>
      <c r="E9" s="163"/>
      <c r="F9" s="163"/>
      <c r="G9" s="164"/>
      <c r="H9" s="12" t="s">
        <v>1</v>
      </c>
      <c r="I9" s="170"/>
      <c r="J9" s="171"/>
      <c r="K9" s="172"/>
    </row>
    <row r="10" spans="2:11" ht="16.5" customHeight="1">
      <c r="B10" s="146"/>
      <c r="C10" s="147"/>
      <c r="D10" s="163"/>
      <c r="E10" s="163"/>
      <c r="F10" s="163"/>
      <c r="G10" s="164"/>
      <c r="H10" s="12" t="s">
        <v>2</v>
      </c>
      <c r="I10" s="155"/>
      <c r="J10" s="156"/>
      <c r="K10" s="157"/>
    </row>
    <row r="11" spans="2:11" ht="15">
      <c r="B11" s="16" t="s">
        <v>18</v>
      </c>
      <c r="C11" s="17"/>
      <c r="D11" s="81" t="str">
        <f>+'Completar SOFSE'!B11</f>
        <v>Según artículo 25º PCP</v>
      </c>
      <c r="E11" s="17"/>
      <c r="F11" s="10"/>
      <c r="G11" s="10"/>
      <c r="H11" s="13" t="s">
        <v>5</v>
      </c>
      <c r="I11" s="152"/>
      <c r="J11" s="153"/>
      <c r="K11" s="154"/>
    </row>
    <row r="12" spans="2:11" ht="13.5" thickBot="1">
      <c r="B12" s="18"/>
      <c r="C12" s="19"/>
      <c r="D12" s="19"/>
      <c r="E12" s="20"/>
      <c r="F12" s="19"/>
      <c r="G12" s="19"/>
      <c r="H12" s="14"/>
      <c r="I12" s="21"/>
      <c r="J12" s="21"/>
      <c r="K12" s="15"/>
    </row>
    <row r="13" spans="2:11" ht="15" customHeight="1">
      <c r="B13" s="144" t="s">
        <v>55</v>
      </c>
      <c r="C13" s="148" t="s">
        <v>11</v>
      </c>
      <c r="D13" s="148" t="s">
        <v>3</v>
      </c>
      <c r="E13" s="150" t="s">
        <v>4</v>
      </c>
      <c r="F13" s="121" t="s">
        <v>31</v>
      </c>
      <c r="G13" s="121" t="s">
        <v>54</v>
      </c>
      <c r="H13" s="119" t="s">
        <v>32</v>
      </c>
      <c r="I13" s="119" t="s">
        <v>33</v>
      </c>
      <c r="J13" s="117" t="s">
        <v>34</v>
      </c>
      <c r="K13" s="119" t="s">
        <v>35</v>
      </c>
    </row>
    <row r="14" spans="2:11" ht="15.75" customHeight="1" thickBot="1">
      <c r="B14" s="145"/>
      <c r="C14" s="149"/>
      <c r="D14" s="149"/>
      <c r="E14" s="151"/>
      <c r="F14" s="122"/>
      <c r="G14" s="122"/>
      <c r="H14" s="120"/>
      <c r="I14" s="120"/>
      <c r="J14" s="118"/>
      <c r="K14" s="120"/>
    </row>
    <row r="15" spans="2:11" ht="52.5" customHeight="1">
      <c r="B15" s="2">
        <f>+'Completar SOFSE'!A21</f>
        <v>1</v>
      </c>
      <c r="C15" s="109">
        <f>VLOOKUP(B15,'Completar SOFSE'!$A$19:$E$463,2,0)</f>
        <v>30000</v>
      </c>
      <c r="D15" s="3" t="str">
        <f>VLOOKUP(B15,'Completar SOFSE'!$A$19:$E$463,3,0)</f>
        <v>c/u</v>
      </c>
      <c r="E15" s="3" t="str">
        <f>VLOOKUP(B15,'Completar SOFSE'!$A$19:$E$463,4,0)</f>
        <v>NUM84809920000N</v>
      </c>
      <c r="F15" s="99" t="str">
        <f>VLOOKUP(B15,'Completar SOFSE'!$A$19:$E$463,5,0)</f>
        <v>KIT DE DETECCIÓN DE MULTIDROGAS EN SALIVA – 6 DROGAS LÍNEA MITRE (Incluye TDC) Y LÍNEA SAN MARTÍN</v>
      </c>
      <c r="G15" s="80">
        <f>VLOOKUP(B15,'Completar SOFSE'!$A$19:$F$463,6,0)</f>
        <v>0</v>
      </c>
      <c r="H15" s="4"/>
      <c r="I15" s="53"/>
      <c r="J15" s="46">
        <f>+(C15*H15)*I15</f>
        <v>0</v>
      </c>
      <c r="K15" s="22">
        <f>+C15*H15</f>
        <v>0</v>
      </c>
    </row>
    <row r="16" spans="2:11" ht="39.75" customHeight="1">
      <c r="B16" s="5">
        <f>+B15+1</f>
        <v>2</v>
      </c>
      <c r="C16" s="110">
        <f>+'Completar SOFSE'!B22</f>
        <v>110</v>
      </c>
      <c r="D16" s="6" t="str">
        <f>VLOOKUP(B16,'Completar SOFSE'!$A$19:$E$463,3,0)</f>
        <v>c/u</v>
      </c>
      <c r="E16" s="6" t="str">
        <f>+'Completar SOFSE'!D22</f>
        <v>NUM84809920200N</v>
      </c>
      <c r="F16" s="100" t="str">
        <f>+'Completar SOFSE'!E22</f>
        <v>KIT DE DETECCIÓN DE MULTIDROGAS EN ORINA LÍNEA MITRE (Incluye TDC) Y LÍNEA SAN MARTÍN</v>
      </c>
      <c r="G16" s="80">
        <f>VLOOKUP(B16,'Completar SOFSE'!$A$19:$F$463,6,0)</f>
        <v>0</v>
      </c>
      <c r="H16" s="47"/>
      <c r="I16" s="54"/>
      <c r="J16" s="48">
        <f t="shared" ref="J16" si="0">+(C16*H16)*I16</f>
        <v>0</v>
      </c>
      <c r="K16" s="49">
        <f t="shared" ref="K16" si="1">+C16*H16</f>
        <v>0</v>
      </c>
    </row>
    <row r="17" spans="2:11" ht="19.5" customHeight="1" thickBot="1">
      <c r="B17" s="123" t="s">
        <v>19</v>
      </c>
      <c r="C17" s="124"/>
      <c r="D17" s="124"/>
      <c r="E17" s="124"/>
      <c r="F17" s="125"/>
      <c r="G17" s="83"/>
      <c r="H17" s="84"/>
      <c r="I17" s="84"/>
      <c r="J17" s="85">
        <f>SUM(J15:J16)</f>
        <v>0</v>
      </c>
      <c r="K17" s="101">
        <f>SUM(K15:K16)</f>
        <v>0</v>
      </c>
    </row>
    <row r="18" spans="2:11" ht="16.5" customHeight="1" thickBot="1">
      <c r="B18" s="126" t="s">
        <v>20</v>
      </c>
      <c r="C18" s="127"/>
      <c r="D18" s="127"/>
      <c r="E18" s="127"/>
      <c r="F18" s="128"/>
      <c r="G18" s="83"/>
      <c r="H18" s="84"/>
      <c r="I18" s="84"/>
      <c r="J18" s="85"/>
      <c r="K18" s="86">
        <f>+J17</f>
        <v>0</v>
      </c>
    </row>
    <row r="19" spans="2:11" ht="18.75" thickBot="1">
      <c r="B19" s="126" t="s">
        <v>0</v>
      </c>
      <c r="C19" s="127"/>
      <c r="D19" s="127"/>
      <c r="E19" s="127"/>
      <c r="F19" s="128"/>
      <c r="G19" s="83"/>
      <c r="H19" s="84"/>
      <c r="I19" s="84"/>
      <c r="J19" s="85"/>
      <c r="K19" s="87">
        <f>+K17+K18</f>
        <v>0</v>
      </c>
    </row>
    <row r="20" spans="2:11" ht="19.5" customHeight="1" thickBot="1">
      <c r="B20" s="140" t="s">
        <v>21</v>
      </c>
      <c r="C20" s="141"/>
      <c r="D20" s="115" t="str">
        <f>+'Completar SOFSE'!B12</f>
        <v>Según artículo 31° del PCP</v>
      </c>
      <c r="E20" s="115"/>
      <c r="F20" s="115"/>
      <c r="G20" s="115"/>
      <c r="H20" s="115"/>
      <c r="I20" s="115"/>
      <c r="J20" s="115"/>
      <c r="K20" s="116"/>
    </row>
    <row r="21" spans="2:11" ht="18" customHeight="1" thickBot="1">
      <c r="B21" s="140" t="s">
        <v>6</v>
      </c>
      <c r="C21" s="141"/>
      <c r="D21" s="115" t="str">
        <f>+'Completar SOFSE'!B13</f>
        <v>Según artículo 7° del PCP</v>
      </c>
      <c r="E21" s="115"/>
      <c r="F21" s="115"/>
      <c r="G21" s="115"/>
      <c r="H21" s="115"/>
      <c r="I21" s="115"/>
      <c r="J21" s="115"/>
      <c r="K21" s="116"/>
    </row>
    <row r="22" spans="2:11" ht="30" customHeight="1" thickBot="1">
      <c r="B22" s="129" t="s">
        <v>68</v>
      </c>
      <c r="C22" s="130"/>
      <c r="D22" s="115" t="str">
        <f>+'Completar SOFSE'!B14</f>
        <v>Según artículo 8° del PCP</v>
      </c>
      <c r="E22" s="115"/>
      <c r="F22" s="115"/>
      <c r="G22" s="115"/>
      <c r="H22" s="115"/>
      <c r="I22" s="115"/>
      <c r="J22" s="115"/>
      <c r="K22" s="116"/>
    </row>
    <row r="23" spans="2:11" ht="24" customHeight="1" thickBot="1">
      <c r="B23" s="140" t="s">
        <v>7</v>
      </c>
      <c r="C23" s="141"/>
      <c r="D23" s="115" t="str">
        <f>+'Completar SOFSE'!B15</f>
        <v>Según artículo 117 del R.C.C.</v>
      </c>
      <c r="E23" s="115"/>
      <c r="F23" s="115"/>
      <c r="G23" s="115"/>
      <c r="H23" s="115"/>
      <c r="I23" s="115"/>
      <c r="J23" s="115"/>
      <c r="K23" s="116"/>
    </row>
    <row r="24" spans="2:11">
      <c r="B24" s="23"/>
      <c r="C24" s="24"/>
      <c r="D24" s="24"/>
      <c r="E24" s="24"/>
      <c r="F24" s="25"/>
      <c r="G24" s="25"/>
      <c r="H24" s="25"/>
      <c r="I24" s="25"/>
      <c r="J24" s="25"/>
      <c r="K24" s="26"/>
    </row>
    <row r="25" spans="2:11">
      <c r="B25" s="23"/>
      <c r="C25" s="24"/>
      <c r="D25" s="24"/>
      <c r="E25" s="24"/>
      <c r="F25" s="25"/>
      <c r="G25" s="25"/>
      <c r="H25" s="25"/>
      <c r="I25" s="25"/>
      <c r="J25" s="25"/>
      <c r="K25" s="26"/>
    </row>
    <row r="26" spans="2:11">
      <c r="B26" s="23"/>
      <c r="C26" s="24"/>
      <c r="D26" s="24"/>
      <c r="E26" s="24"/>
      <c r="F26" s="25"/>
      <c r="G26" s="25"/>
      <c r="H26" s="25"/>
      <c r="I26" s="25"/>
      <c r="J26" s="25"/>
      <c r="K26" s="26"/>
    </row>
    <row r="27" spans="2:11" ht="13.5" thickBot="1">
      <c r="B27" s="27"/>
      <c r="C27" s="28"/>
      <c r="D27" s="28"/>
      <c r="E27" s="28"/>
      <c r="F27" s="29"/>
      <c r="G27" s="29"/>
      <c r="H27" s="29"/>
      <c r="I27" s="29"/>
      <c r="J27" s="29"/>
      <c r="K27" s="30"/>
    </row>
  </sheetData>
  <sheetProtection algorithmName="SHA-512" hashValue="MJBb89KAJnZ2gtgoID5tSU0JykCx/1Gbl275WNxkN1aRdDxFeaggz1dhxw8TmvjkbApSmBSVKdqktJRWUFUyGg==" saltValue="1daB8NhFOCAU6LGcWl1C5g==" spinCount="100000" sheet="1" objects="1" scenarios="1"/>
  <mergeCells count="36">
    <mergeCell ref="B6:C6"/>
    <mergeCell ref="H6:H7"/>
    <mergeCell ref="I8:K8"/>
    <mergeCell ref="I9:K9"/>
    <mergeCell ref="I6:K7"/>
    <mergeCell ref="I10:K10"/>
    <mergeCell ref="D5:G5"/>
    <mergeCell ref="D6:G6"/>
    <mergeCell ref="D7:G7"/>
    <mergeCell ref="D8:G10"/>
    <mergeCell ref="H5:K5"/>
    <mergeCell ref="B2:K4"/>
    <mergeCell ref="B23:C23"/>
    <mergeCell ref="B20:C20"/>
    <mergeCell ref="B21:C21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20:K20"/>
    <mergeCell ref="D21:K21"/>
    <mergeCell ref="D23:K23"/>
    <mergeCell ref="J13:J14"/>
    <mergeCell ref="K13:K14"/>
    <mergeCell ref="G13:G14"/>
    <mergeCell ref="B17:F17"/>
    <mergeCell ref="B18:F18"/>
    <mergeCell ref="B19:F19"/>
    <mergeCell ref="B22:C22"/>
    <mergeCell ref="D22:K22"/>
  </mergeCells>
  <dataValidations count="4">
    <dataValidation allowBlank="1" showInputMessage="1" showErrorMessage="1" promptTitle="Completar por el oferente" prompt="Completar por el oferente" sqref="J15:J16"/>
    <dataValidation allowBlank="1" showErrorMessage="1" promptTitle="Completar por el oferente" prompt="Completar por el oferente" sqref="K15:K16"/>
    <dataValidation allowBlank="1" showInputMessage="1" showErrorMessage="1" promptTitle="Completar por el Oferente" prompt=" " sqref="H15:H16"/>
    <dataValidation operator="equal" allowBlank="1" showInputMessage="1" showErrorMessage="1" promptTitle="Completar por el Oferente" prompt=" " sqref="I6 I8:K1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I15:I16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zoomScale="85" zoomScaleNormal="85" workbookViewId="0">
      <selection activeCell="D13" sqref="D13:D14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11.5703125" style="1" customWidth="1"/>
    <col min="4" max="4" width="12.7109375" style="1" customWidth="1"/>
    <col min="5" max="5" width="7.85546875" style="1" bestFit="1" customWidth="1"/>
    <col min="6" max="6" width="22.7109375" style="1" bestFit="1" customWidth="1"/>
    <col min="7" max="7" width="36" style="1" customWidth="1"/>
    <col min="8" max="8" width="36" style="1" hidden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3"/>
      <c r="C1" s="43"/>
      <c r="D1" s="43"/>
      <c r="E1" s="43"/>
      <c r="F1" s="43"/>
      <c r="G1" s="44"/>
      <c r="H1" s="44"/>
      <c r="I1" s="44"/>
      <c r="J1" s="44"/>
      <c r="K1" s="44"/>
      <c r="L1" s="44"/>
    </row>
    <row r="2" spans="2:12" ht="13.5" thickBot="1">
      <c r="B2" s="43"/>
      <c r="C2" s="43"/>
      <c r="D2" s="43"/>
      <c r="E2" s="43"/>
      <c r="F2" s="43"/>
      <c r="G2" s="44"/>
      <c r="H2" s="44"/>
      <c r="I2" s="44"/>
      <c r="J2" s="44"/>
      <c r="K2" s="44"/>
      <c r="L2" s="44"/>
    </row>
    <row r="3" spans="2:12" ht="23.25" customHeight="1">
      <c r="B3" s="131" t="s">
        <v>57</v>
      </c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2:12" ht="13.5" thickBot="1"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2:12" ht="15" thickBot="1">
      <c r="B5" s="179" t="s">
        <v>9</v>
      </c>
      <c r="C5" s="180"/>
      <c r="D5" s="202" t="str">
        <f>+'Completar SOFSE'!B5</f>
        <v>56/2019</v>
      </c>
      <c r="E5" s="202"/>
      <c r="F5" s="202"/>
      <c r="G5" s="202"/>
      <c r="H5" s="203"/>
      <c r="I5" s="183" t="s">
        <v>12</v>
      </c>
      <c r="J5" s="184"/>
      <c r="K5" s="184"/>
      <c r="L5" s="185"/>
    </row>
    <row r="6" spans="2:12" ht="14.25">
      <c r="B6" s="179" t="s">
        <v>26</v>
      </c>
      <c r="C6" s="180"/>
      <c r="D6" s="204" t="str">
        <f>+'Completar SOFSE'!B6</f>
        <v>Directa por Compulsa Abreviada</v>
      </c>
      <c r="E6" s="204"/>
      <c r="F6" s="204"/>
      <c r="G6" s="204"/>
      <c r="H6" s="205"/>
      <c r="I6" s="188" t="s">
        <v>8</v>
      </c>
      <c r="J6" s="196"/>
      <c r="K6" s="197"/>
      <c r="L6" s="198"/>
    </row>
    <row r="7" spans="2:12" ht="20.25" customHeight="1">
      <c r="B7" s="55" t="s">
        <v>51</v>
      </c>
      <c r="C7" s="93"/>
      <c r="D7" s="206" t="str">
        <f>+'Completar SOFSE'!B7</f>
        <v xml:space="preserve">EX-2019-87140636- -APN-SG#SOFSE </v>
      </c>
      <c r="E7" s="204"/>
      <c r="F7" s="204"/>
      <c r="G7" s="204"/>
      <c r="H7" s="205"/>
      <c r="I7" s="189"/>
      <c r="J7" s="199"/>
      <c r="K7" s="200"/>
      <c r="L7" s="201"/>
    </row>
    <row r="8" spans="2:12" ht="25.5" customHeight="1">
      <c r="B8" s="181" t="s">
        <v>10</v>
      </c>
      <c r="C8" s="182"/>
      <c r="D8" s="207" t="str">
        <f>+'Completar SOFSE'!B8</f>
        <v>Adquisición de kit multidroga en saliva y kit multidroga en orina para las Líneas Mitre ( inlcuye Tren de la Costa) y San Martín</v>
      </c>
      <c r="E8" s="207"/>
      <c r="F8" s="207"/>
      <c r="G8" s="207"/>
      <c r="H8" s="112"/>
      <c r="I8" s="56" t="s">
        <v>52</v>
      </c>
      <c r="J8" s="190"/>
      <c r="K8" s="191"/>
      <c r="L8" s="192"/>
    </row>
    <row r="9" spans="2:12" ht="12.75" customHeight="1">
      <c r="B9" s="181"/>
      <c r="C9" s="182"/>
      <c r="D9" s="207"/>
      <c r="E9" s="207"/>
      <c r="F9" s="207"/>
      <c r="G9" s="207"/>
      <c r="H9" s="112"/>
      <c r="I9" s="57" t="s">
        <v>1</v>
      </c>
      <c r="J9" s="190"/>
      <c r="K9" s="191"/>
      <c r="L9" s="192"/>
    </row>
    <row r="10" spans="2:12" ht="14.25" customHeight="1">
      <c r="B10" s="181"/>
      <c r="C10" s="182"/>
      <c r="D10" s="111"/>
      <c r="E10" s="111"/>
      <c r="F10" s="111"/>
      <c r="G10" s="111"/>
      <c r="H10" s="112"/>
      <c r="I10" s="57" t="s">
        <v>2</v>
      </c>
      <c r="J10" s="193"/>
      <c r="K10" s="194"/>
      <c r="L10" s="195"/>
    </row>
    <row r="11" spans="2:12" ht="15" customHeight="1">
      <c r="B11" s="58" t="s">
        <v>18</v>
      </c>
      <c r="C11" s="65"/>
      <c r="D11" s="163" t="str">
        <f>+'Completar SOFSE'!B11</f>
        <v>Según artículo 25º PCP</v>
      </c>
      <c r="E11" s="163"/>
      <c r="F11" s="163"/>
      <c r="G11" s="163"/>
      <c r="H11" s="79"/>
      <c r="I11" s="69" t="s">
        <v>5</v>
      </c>
      <c r="J11" s="152"/>
      <c r="K11" s="153"/>
      <c r="L11" s="154"/>
    </row>
    <row r="12" spans="2:12" ht="15.75" customHeight="1" thickBot="1">
      <c r="B12" s="66"/>
      <c r="C12" s="65"/>
      <c r="D12" s="65"/>
      <c r="E12" s="65"/>
      <c r="F12" s="65"/>
      <c r="G12" s="65"/>
      <c r="H12" s="82"/>
      <c r="I12" s="70"/>
      <c r="J12" s="186"/>
      <c r="K12" s="186"/>
      <c r="L12" s="187"/>
    </row>
    <row r="13" spans="2:12" ht="13.5" thickBot="1">
      <c r="B13" s="217" t="s">
        <v>49</v>
      </c>
      <c r="C13" s="219" t="s">
        <v>55</v>
      </c>
      <c r="D13" s="219" t="s">
        <v>11</v>
      </c>
      <c r="E13" s="219" t="s">
        <v>3</v>
      </c>
      <c r="F13" s="219" t="s">
        <v>4</v>
      </c>
      <c r="G13" s="231" t="s">
        <v>31</v>
      </c>
      <c r="H13" s="231" t="s">
        <v>54</v>
      </c>
      <c r="I13" s="227" t="s">
        <v>36</v>
      </c>
      <c r="J13" s="228"/>
      <c r="K13" s="228"/>
      <c r="L13" s="229"/>
    </row>
    <row r="14" spans="2:12" ht="13.5" thickBot="1">
      <c r="B14" s="218"/>
      <c r="C14" s="149"/>
      <c r="D14" s="149"/>
      <c r="E14" s="149"/>
      <c r="F14" s="149"/>
      <c r="G14" s="232"/>
      <c r="H14" s="232"/>
      <c r="I14" s="75" t="s">
        <v>37</v>
      </c>
      <c r="J14" s="76" t="s">
        <v>38</v>
      </c>
      <c r="K14" s="77" t="s">
        <v>39</v>
      </c>
      <c r="L14" s="78" t="s">
        <v>19</v>
      </c>
    </row>
    <row r="15" spans="2:12" ht="15" customHeight="1">
      <c r="B15" s="67" t="s">
        <v>40</v>
      </c>
      <c r="C15" s="208">
        <f>+'Completar SOFSE'!A21</f>
        <v>1</v>
      </c>
      <c r="D15" s="214">
        <f>VLOOKUP(C15,'Completar SOFSE'!$A$19:$E$463,2,0)</f>
        <v>30000</v>
      </c>
      <c r="E15" s="230" t="str">
        <f>VLOOKUP(C15,'Completar SOFSE'!$A$19:$E$463,3,0)</f>
        <v>c/u</v>
      </c>
      <c r="F15" s="230" t="str">
        <f>VLOOKUP(C15,'Completar SOFSE'!$A$19:$E$463,4,0)</f>
        <v>NUM84809920000N</v>
      </c>
      <c r="G15" s="236" t="str">
        <f>VLOOKUP(C15,'Completar SOFSE'!$A$19:$E$463,5,0)</f>
        <v>KIT DE DETECCIÓN DE MULTIDROGAS EN SALIVA – 6 DROGAS LÍNEA MITRE (Incluye TDC) Y LÍNEA SAN MARTÍN</v>
      </c>
      <c r="H15" s="233">
        <f>VLOOKUP(C15,'Completar SOFSE'!$A$19:$F$463,6,0)</f>
        <v>0</v>
      </c>
      <c r="I15" s="59"/>
      <c r="J15" s="71"/>
      <c r="K15" s="72"/>
      <c r="L15" s="22">
        <f>I15*$D$15+J15*$D$15+K15*$D$15</f>
        <v>0</v>
      </c>
    </row>
    <row r="16" spans="2:12" ht="15" customHeight="1">
      <c r="B16" s="68" t="s">
        <v>41</v>
      </c>
      <c r="C16" s="209"/>
      <c r="D16" s="215"/>
      <c r="E16" s="212"/>
      <c r="F16" s="212"/>
      <c r="G16" s="237"/>
      <c r="H16" s="234"/>
      <c r="I16" s="60"/>
      <c r="J16" s="73"/>
      <c r="K16" s="74"/>
      <c r="L16" s="49">
        <f t="shared" ref="L16:L19" si="0">I16*$D$15+J16*$D$15+K16*$D$15</f>
        <v>0</v>
      </c>
    </row>
    <row r="17" spans="2:12" ht="15" customHeight="1">
      <c r="B17" s="68" t="s">
        <v>42</v>
      </c>
      <c r="C17" s="209"/>
      <c r="D17" s="215"/>
      <c r="E17" s="212"/>
      <c r="F17" s="212"/>
      <c r="G17" s="237"/>
      <c r="H17" s="234"/>
      <c r="I17" s="60"/>
      <c r="J17" s="73"/>
      <c r="K17" s="74"/>
      <c r="L17" s="49">
        <f t="shared" si="0"/>
        <v>0</v>
      </c>
    </row>
    <row r="18" spans="2:12" ht="15" customHeight="1">
      <c r="B18" s="68" t="s">
        <v>43</v>
      </c>
      <c r="C18" s="209"/>
      <c r="D18" s="215"/>
      <c r="E18" s="212"/>
      <c r="F18" s="212"/>
      <c r="G18" s="237"/>
      <c r="H18" s="234"/>
      <c r="I18" s="60"/>
      <c r="J18" s="47"/>
      <c r="K18" s="74"/>
      <c r="L18" s="49">
        <f t="shared" si="0"/>
        <v>0</v>
      </c>
    </row>
    <row r="19" spans="2:12" ht="15.75" customHeight="1" thickBot="1">
      <c r="B19" s="68" t="s">
        <v>44</v>
      </c>
      <c r="C19" s="210"/>
      <c r="D19" s="216"/>
      <c r="E19" s="213"/>
      <c r="F19" s="213"/>
      <c r="G19" s="238"/>
      <c r="H19" s="235"/>
      <c r="I19" s="61"/>
      <c r="J19" s="50"/>
      <c r="K19" s="62"/>
      <c r="L19" s="49">
        <f t="shared" si="0"/>
        <v>0</v>
      </c>
    </row>
    <row r="20" spans="2:12" ht="15" customHeight="1">
      <c r="B20" s="67" t="s">
        <v>40</v>
      </c>
      <c r="C20" s="208">
        <f>+C15+1</f>
        <v>2</v>
      </c>
      <c r="D20" s="214">
        <f>+'Completar SOFSE'!B22</f>
        <v>110</v>
      </c>
      <c r="E20" s="211" t="str">
        <f>+'Completar SOFSE'!C22</f>
        <v>c/u</v>
      </c>
      <c r="F20" s="211" t="str">
        <f>+'Completar SOFSE'!D22</f>
        <v>NUM84809920200N</v>
      </c>
      <c r="G20" s="211" t="str">
        <f>+'Completar SOFSE'!E22</f>
        <v>KIT DE DETECCIÓN DE MULTIDROGAS EN ORINA LÍNEA MITRE (Incluye TDC) Y LÍNEA SAN MARTÍN</v>
      </c>
      <c r="H20" s="233">
        <f>VLOOKUP(C20,'Completar SOFSE'!$A$19:$F$463,6,0)</f>
        <v>0</v>
      </c>
      <c r="I20" s="63"/>
      <c r="J20" s="74"/>
      <c r="K20" s="74"/>
      <c r="L20" s="22">
        <f>I20*$D$20+J20*$D$20+K20*$D$20</f>
        <v>0</v>
      </c>
    </row>
    <row r="21" spans="2:12">
      <c r="B21" s="68" t="s">
        <v>41</v>
      </c>
      <c r="C21" s="209"/>
      <c r="D21" s="215"/>
      <c r="E21" s="212"/>
      <c r="F21" s="212"/>
      <c r="G21" s="212"/>
      <c r="H21" s="234"/>
      <c r="I21" s="60"/>
      <c r="J21" s="74"/>
      <c r="K21" s="74"/>
      <c r="L21" s="49">
        <f t="shared" ref="L21:L24" si="1">I21*$D$20+J21*$D$20+K21*$D$20</f>
        <v>0</v>
      </c>
    </row>
    <row r="22" spans="2:12">
      <c r="B22" s="68" t="s">
        <v>42</v>
      </c>
      <c r="C22" s="209"/>
      <c r="D22" s="215"/>
      <c r="E22" s="212"/>
      <c r="F22" s="212"/>
      <c r="G22" s="212"/>
      <c r="H22" s="234"/>
      <c r="I22" s="60"/>
      <c r="J22" s="74"/>
      <c r="K22" s="74"/>
      <c r="L22" s="49">
        <f t="shared" si="1"/>
        <v>0</v>
      </c>
    </row>
    <row r="23" spans="2:12">
      <c r="B23" s="68" t="s">
        <v>43</v>
      </c>
      <c r="C23" s="209"/>
      <c r="D23" s="215"/>
      <c r="E23" s="212"/>
      <c r="F23" s="212"/>
      <c r="G23" s="212"/>
      <c r="H23" s="234"/>
      <c r="I23" s="60"/>
      <c r="J23" s="47"/>
      <c r="K23" s="74"/>
      <c r="L23" s="49">
        <f t="shared" si="1"/>
        <v>0</v>
      </c>
    </row>
    <row r="24" spans="2:12" ht="13.5" thickBot="1">
      <c r="B24" s="68" t="s">
        <v>44</v>
      </c>
      <c r="C24" s="210"/>
      <c r="D24" s="216"/>
      <c r="E24" s="213"/>
      <c r="F24" s="213"/>
      <c r="G24" s="213"/>
      <c r="H24" s="235"/>
      <c r="I24" s="61"/>
      <c r="J24" s="50"/>
      <c r="K24" s="62"/>
      <c r="L24" s="51">
        <f t="shared" si="1"/>
        <v>0</v>
      </c>
    </row>
    <row r="25" spans="2:12" ht="15" customHeight="1">
      <c r="B25" s="67" t="s">
        <v>40</v>
      </c>
      <c r="C25" s="208">
        <f t="shared" ref="C25" si="2">+C20+1</f>
        <v>3</v>
      </c>
      <c r="D25" s="214" t="e">
        <f>+'Completar SOFSE'!#REF!</f>
        <v>#REF!</v>
      </c>
      <c r="E25" s="211" t="e">
        <f>+'Completar SOFSE'!#REF!</f>
        <v>#REF!</v>
      </c>
      <c r="F25" s="211" t="e">
        <f>+'Completar SOFSE'!#REF!</f>
        <v>#REF!</v>
      </c>
      <c r="G25" s="211" t="e">
        <f>+'Completar SOFSE'!#REF!</f>
        <v>#REF!</v>
      </c>
      <c r="H25" s="233" t="e">
        <f>VLOOKUP(C25,'Completar SOFSE'!$A$19:$F$463,6,0)</f>
        <v>#N/A</v>
      </c>
      <c r="I25" s="63"/>
      <c r="J25" s="74"/>
      <c r="K25" s="74"/>
      <c r="L25" s="45" t="e">
        <f>I25*$D$25+J25*$D$25+K25*$D$25</f>
        <v>#REF!</v>
      </c>
    </row>
    <row r="26" spans="2:12">
      <c r="B26" s="68" t="s">
        <v>41</v>
      </c>
      <c r="C26" s="209"/>
      <c r="D26" s="215"/>
      <c r="E26" s="212"/>
      <c r="F26" s="212"/>
      <c r="G26" s="212"/>
      <c r="H26" s="234"/>
      <c r="I26" s="60"/>
      <c r="J26" s="74"/>
      <c r="K26" s="74"/>
      <c r="L26" s="45" t="e">
        <f t="shared" ref="L26:L29" si="3">I26*$D$25+J26*$D$25+K26*$D$25</f>
        <v>#REF!</v>
      </c>
    </row>
    <row r="27" spans="2:12">
      <c r="B27" s="68" t="s">
        <v>42</v>
      </c>
      <c r="C27" s="209"/>
      <c r="D27" s="215"/>
      <c r="E27" s="212"/>
      <c r="F27" s="212"/>
      <c r="G27" s="212"/>
      <c r="H27" s="234"/>
      <c r="I27" s="60"/>
      <c r="J27" s="74"/>
      <c r="K27" s="74"/>
      <c r="L27" s="45" t="e">
        <f t="shared" si="3"/>
        <v>#REF!</v>
      </c>
    </row>
    <row r="28" spans="2:12">
      <c r="B28" s="68" t="s">
        <v>43</v>
      </c>
      <c r="C28" s="209"/>
      <c r="D28" s="215"/>
      <c r="E28" s="212"/>
      <c r="F28" s="212"/>
      <c r="G28" s="212"/>
      <c r="H28" s="234"/>
      <c r="I28" s="60"/>
      <c r="J28" s="47"/>
      <c r="K28" s="74"/>
      <c r="L28" s="45" t="e">
        <f t="shared" si="3"/>
        <v>#REF!</v>
      </c>
    </row>
    <row r="29" spans="2:12" ht="13.5" thickBot="1">
      <c r="B29" s="68" t="s">
        <v>44</v>
      </c>
      <c r="C29" s="210"/>
      <c r="D29" s="216"/>
      <c r="E29" s="213"/>
      <c r="F29" s="213"/>
      <c r="G29" s="213"/>
      <c r="H29" s="235"/>
      <c r="I29" s="61"/>
      <c r="J29" s="50"/>
      <c r="K29" s="62"/>
      <c r="L29" s="51" t="e">
        <f t="shared" si="3"/>
        <v>#REF!</v>
      </c>
    </row>
    <row r="30" spans="2:12" ht="15" customHeight="1">
      <c r="B30" s="67" t="s">
        <v>40</v>
      </c>
      <c r="C30" s="208">
        <f t="shared" ref="C30" si="4">+C25+1</f>
        <v>4</v>
      </c>
      <c r="D30" s="214" t="e">
        <f>+'Completar SOFSE'!#REF!</f>
        <v>#REF!</v>
      </c>
      <c r="E30" s="211" t="e">
        <f>+'Completar SOFSE'!#REF!</f>
        <v>#REF!</v>
      </c>
      <c r="F30" s="211" t="e">
        <f>+'Completar SOFSE'!#REF!</f>
        <v>#REF!</v>
      </c>
      <c r="G30" s="211" t="e">
        <f>+'Completar SOFSE'!#REF!</f>
        <v>#REF!</v>
      </c>
      <c r="H30" s="233" t="e">
        <f>VLOOKUP(C30,'Completar SOFSE'!$A$19:$F$463,6,0)</f>
        <v>#N/A</v>
      </c>
      <c r="I30" s="63"/>
      <c r="J30" s="74"/>
      <c r="K30" s="74"/>
      <c r="L30" s="45" t="e">
        <f>I30*$D$30+J30*$D$30+K30*$D$30</f>
        <v>#REF!</v>
      </c>
    </row>
    <row r="31" spans="2:12">
      <c r="B31" s="68" t="s">
        <v>41</v>
      </c>
      <c r="C31" s="209"/>
      <c r="D31" s="215"/>
      <c r="E31" s="212"/>
      <c r="F31" s="212"/>
      <c r="G31" s="212"/>
      <c r="H31" s="234"/>
      <c r="I31" s="60"/>
      <c r="J31" s="74"/>
      <c r="K31" s="74"/>
      <c r="L31" s="45" t="e">
        <f t="shared" ref="L31:L34" si="5">I31*$D$30+J31*$D$30+K31*$D$30</f>
        <v>#REF!</v>
      </c>
    </row>
    <row r="32" spans="2:12">
      <c r="B32" s="68" t="s">
        <v>42</v>
      </c>
      <c r="C32" s="209"/>
      <c r="D32" s="215"/>
      <c r="E32" s="212"/>
      <c r="F32" s="212"/>
      <c r="G32" s="212"/>
      <c r="H32" s="234"/>
      <c r="I32" s="60"/>
      <c r="J32" s="74"/>
      <c r="K32" s="74"/>
      <c r="L32" s="45" t="e">
        <f t="shared" si="5"/>
        <v>#REF!</v>
      </c>
    </row>
    <row r="33" spans="2:12">
      <c r="B33" s="68" t="s">
        <v>43</v>
      </c>
      <c r="C33" s="209"/>
      <c r="D33" s="215"/>
      <c r="E33" s="212"/>
      <c r="F33" s="212"/>
      <c r="G33" s="212"/>
      <c r="H33" s="234"/>
      <c r="I33" s="60"/>
      <c r="J33" s="47"/>
      <c r="K33" s="74"/>
      <c r="L33" s="45" t="e">
        <f t="shared" si="5"/>
        <v>#REF!</v>
      </c>
    </row>
    <row r="34" spans="2:12" ht="13.5" thickBot="1">
      <c r="B34" s="68" t="s">
        <v>44</v>
      </c>
      <c r="C34" s="210"/>
      <c r="D34" s="216"/>
      <c r="E34" s="213"/>
      <c r="F34" s="213"/>
      <c r="G34" s="213"/>
      <c r="H34" s="235"/>
      <c r="I34" s="61"/>
      <c r="J34" s="50"/>
      <c r="K34" s="62"/>
      <c r="L34" s="51" t="e">
        <f t="shared" si="5"/>
        <v>#REF!</v>
      </c>
    </row>
    <row r="35" spans="2:12" ht="24" customHeight="1" thickBot="1">
      <c r="B35" s="220" t="s">
        <v>29</v>
      </c>
      <c r="C35" s="221"/>
      <c r="D35" s="221"/>
      <c r="E35" s="221"/>
      <c r="F35" s="221"/>
      <c r="G35" s="221"/>
      <c r="H35" s="64"/>
      <c r="I35" s="222" t="e">
        <f>SUM(L15:L34)</f>
        <v>#REF!</v>
      </c>
      <c r="J35" s="223"/>
      <c r="K35" s="223"/>
      <c r="L35" s="224"/>
    </row>
    <row r="36" spans="2:12" ht="18.75" customHeight="1" thickBot="1">
      <c r="B36" s="239" t="s">
        <v>45</v>
      </c>
      <c r="C36" s="240"/>
      <c r="D36" s="240"/>
      <c r="E36" s="241"/>
      <c r="F36" s="241"/>
      <c r="G36" s="241"/>
      <c r="H36" s="241"/>
      <c r="I36" s="241"/>
      <c r="J36" s="241"/>
      <c r="K36" s="241"/>
      <c r="L36" s="242"/>
    </row>
    <row r="37" spans="2:12" ht="18.75" customHeight="1" thickBot="1">
      <c r="B37" s="239" t="s">
        <v>46</v>
      </c>
      <c r="C37" s="240"/>
      <c r="D37" s="243" t="str">
        <f>+'Completar SOFSE'!B12</f>
        <v>Según artículo 31° del PCP</v>
      </c>
      <c r="E37" s="243"/>
      <c r="F37" s="243"/>
      <c r="G37" s="243"/>
      <c r="H37" s="90"/>
      <c r="I37" s="225"/>
      <c r="J37" s="225"/>
      <c r="K37" s="225"/>
      <c r="L37" s="226"/>
    </row>
    <row r="38" spans="2:12" ht="18.75" customHeight="1" thickBot="1">
      <c r="B38" s="239" t="s">
        <v>47</v>
      </c>
      <c r="C38" s="240"/>
      <c r="D38" s="243" t="str">
        <f>+'Completar SOFSE'!B13</f>
        <v>Según artículo 7° del PCP</v>
      </c>
      <c r="E38" s="243"/>
      <c r="F38" s="243"/>
      <c r="G38" s="243"/>
      <c r="H38" s="90"/>
      <c r="I38" s="225"/>
      <c r="J38" s="225"/>
      <c r="K38" s="225"/>
      <c r="L38" s="226"/>
    </row>
    <row r="39" spans="2:12" ht="18.75" customHeight="1" thickBot="1">
      <c r="B39" s="239" t="s">
        <v>48</v>
      </c>
      <c r="C39" s="240"/>
      <c r="D39" s="243" t="str">
        <f>+'Completar SOFSE'!B15</f>
        <v>Según artículo 117 del R.C.C.</v>
      </c>
      <c r="E39" s="243"/>
      <c r="F39" s="243"/>
      <c r="G39" s="243"/>
      <c r="H39" s="90"/>
      <c r="I39" s="244"/>
      <c r="J39" s="244"/>
      <c r="K39" s="244"/>
      <c r="L39" s="226"/>
    </row>
    <row r="40" spans="2:12">
      <c r="B40" s="94"/>
      <c r="C40" s="95"/>
      <c r="D40" s="95"/>
      <c r="E40" s="95"/>
      <c r="F40" s="95"/>
      <c r="G40" s="96"/>
      <c r="H40" s="96"/>
      <c r="I40" s="96"/>
      <c r="J40" s="96"/>
      <c r="K40" s="96"/>
      <c r="L40" s="97"/>
    </row>
    <row r="41" spans="2:12">
      <c r="B41" s="23"/>
      <c r="C41" s="24"/>
      <c r="D41" s="24"/>
      <c r="E41" s="24"/>
      <c r="F41" s="24"/>
      <c r="G41" s="25"/>
      <c r="H41" s="25"/>
      <c r="I41" s="25"/>
      <c r="J41" s="25"/>
      <c r="K41" s="25"/>
      <c r="L41" s="26"/>
    </row>
    <row r="42" spans="2:12">
      <c r="B42" s="23"/>
      <c r="C42" s="24"/>
      <c r="D42" s="24"/>
      <c r="E42" s="24"/>
      <c r="F42" s="24"/>
      <c r="G42" s="25"/>
      <c r="H42" s="25"/>
      <c r="I42" s="25"/>
      <c r="J42" s="25"/>
      <c r="K42" s="25"/>
      <c r="L42" s="26"/>
    </row>
    <row r="43" spans="2:12">
      <c r="B43" s="23"/>
      <c r="C43" s="24"/>
      <c r="D43" s="24"/>
      <c r="E43" s="24"/>
      <c r="F43" s="24"/>
      <c r="G43" s="25"/>
      <c r="H43" s="25"/>
      <c r="I43" s="25"/>
      <c r="J43" s="25"/>
      <c r="K43" s="25"/>
      <c r="L43" s="26"/>
    </row>
    <row r="44" spans="2:12" ht="13.5" thickBot="1">
      <c r="B44" s="27"/>
      <c r="C44" s="28"/>
      <c r="D44" s="28"/>
      <c r="E44" s="28"/>
      <c r="F44" s="28"/>
      <c r="G44" s="29"/>
      <c r="H44" s="29"/>
      <c r="I44" s="29"/>
      <c r="J44" s="29"/>
      <c r="K44" s="29"/>
      <c r="L44" s="30"/>
    </row>
  </sheetData>
  <mergeCells count="62">
    <mergeCell ref="B36:D36"/>
    <mergeCell ref="E36:L36"/>
    <mergeCell ref="B37:C37"/>
    <mergeCell ref="B38:C38"/>
    <mergeCell ref="B39:C39"/>
    <mergeCell ref="D37:G37"/>
    <mergeCell ref="D38:G38"/>
    <mergeCell ref="D39:G39"/>
    <mergeCell ref="I38:L38"/>
    <mergeCell ref="I39:L39"/>
    <mergeCell ref="D30:D34"/>
    <mergeCell ref="H13:H14"/>
    <mergeCell ref="H15:H19"/>
    <mergeCell ref="H20:H24"/>
    <mergeCell ref="F15:F19"/>
    <mergeCell ref="G15:G19"/>
    <mergeCell ref="H25:H29"/>
    <mergeCell ref="H30:H34"/>
    <mergeCell ref="G13:G14"/>
    <mergeCell ref="B3:L4"/>
    <mergeCell ref="B35:G35"/>
    <mergeCell ref="I35:L35"/>
    <mergeCell ref="I37:L37"/>
    <mergeCell ref="C25:C29"/>
    <mergeCell ref="F25:F29"/>
    <mergeCell ref="G25:G29"/>
    <mergeCell ref="C30:C34"/>
    <mergeCell ref="I13:L13"/>
    <mergeCell ref="E15:E19"/>
    <mergeCell ref="D15:D19"/>
    <mergeCell ref="F30:F34"/>
    <mergeCell ref="G30:G34"/>
    <mergeCell ref="E25:E29"/>
    <mergeCell ref="E30:E34"/>
    <mergeCell ref="D25:D29"/>
    <mergeCell ref="B13:B14"/>
    <mergeCell ref="C13:C14"/>
    <mergeCell ref="D13:D14"/>
    <mergeCell ref="E13:E14"/>
    <mergeCell ref="F13:F14"/>
    <mergeCell ref="C15:C19"/>
    <mergeCell ref="C20:C24"/>
    <mergeCell ref="F20:F24"/>
    <mergeCell ref="G20:G24"/>
    <mergeCell ref="E20:E24"/>
    <mergeCell ref="D20:D24"/>
    <mergeCell ref="B5:C5"/>
    <mergeCell ref="B6:C6"/>
    <mergeCell ref="B8:C10"/>
    <mergeCell ref="I5:L5"/>
    <mergeCell ref="J12:L12"/>
    <mergeCell ref="I6:I7"/>
    <mergeCell ref="J8:L8"/>
    <mergeCell ref="J9:L9"/>
    <mergeCell ref="J10:L10"/>
    <mergeCell ref="J11:L11"/>
    <mergeCell ref="J6:L7"/>
    <mergeCell ref="D5:H5"/>
    <mergeCell ref="D6:H6"/>
    <mergeCell ref="D7:H7"/>
    <mergeCell ref="D11:G11"/>
    <mergeCell ref="D8:G9"/>
  </mergeCells>
  <conditionalFormatting sqref="K15:K19 K24 K29 K34">
    <cfRule type="cellIs" dxfId="6" priority="55" stopIfTrue="1" operator="equal">
      <formula>#REF!</formula>
    </cfRule>
  </conditionalFormatting>
  <conditionalFormatting sqref="J20:K22">
    <cfRule type="cellIs" dxfId="5" priority="54" stopIfTrue="1" operator="equal">
      <formula>#REF!</formula>
    </cfRule>
  </conditionalFormatting>
  <conditionalFormatting sqref="K33">
    <cfRule type="cellIs" dxfId="4" priority="49" stopIfTrue="1" operator="equal">
      <formula>#REF!</formula>
    </cfRule>
  </conditionalFormatting>
  <conditionalFormatting sqref="K23">
    <cfRule type="cellIs" dxfId="3" priority="53" stopIfTrue="1" operator="equal">
      <formula>#REF!</formula>
    </cfRule>
  </conditionalFormatting>
  <conditionalFormatting sqref="J25:K27">
    <cfRule type="cellIs" dxfId="2" priority="52" stopIfTrue="1" operator="equal">
      <formula>#REF!</formula>
    </cfRule>
  </conditionalFormatting>
  <conditionalFormatting sqref="K28">
    <cfRule type="cellIs" dxfId="1" priority="51" stopIfTrue="1" operator="equal">
      <formula>#REF!</formula>
    </cfRule>
  </conditionalFormatting>
  <conditionalFormatting sqref="J30:K32">
    <cfRule type="cellIs" dxfId="0" priority="50" stopIfTrue="1" operator="equal">
      <formula>#REF!</formula>
    </cfRule>
  </conditionalFormatting>
  <dataValidations disablePrompts="1" count="2">
    <dataValidation allowBlank="1" showInputMessage="1" showErrorMessage="1" promptTitle="Completar por el Oferente" prompt=" " sqref="J18 J19:K19 J23 J24:K24 J28 J29:K29 J33 J34:K34 E36 I15:I34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opLeftCell="A7" zoomScaleNormal="100" workbookViewId="0">
      <selection activeCell="D15" sqref="D15"/>
    </sheetView>
  </sheetViews>
  <sheetFormatPr baseColWidth="10" defaultRowHeight="12.75"/>
  <cols>
    <col min="1" max="1" width="24" style="31" customWidth="1"/>
    <col min="2" max="2" width="19.7109375" style="103" customWidth="1"/>
    <col min="3" max="3" width="11.42578125" style="31"/>
    <col min="4" max="4" width="20.140625" style="31" customWidth="1"/>
    <col min="5" max="5" width="58.85546875" style="31" customWidth="1"/>
    <col min="6" max="6" width="19.7109375" style="31" hidden="1" customWidth="1"/>
    <col min="7" max="7" width="11.42578125" style="31"/>
    <col min="8" max="12" width="11.42578125" style="31" hidden="1" customWidth="1"/>
    <col min="13" max="13" width="0" style="31" hidden="1" customWidth="1"/>
    <col min="14" max="16384" width="11.42578125" style="31"/>
  </cols>
  <sheetData>
    <row r="3" spans="1:12" ht="15.75">
      <c r="A3" s="89" t="s">
        <v>23</v>
      </c>
      <c r="B3" s="102"/>
    </row>
    <row r="4" spans="1:12">
      <c r="A4" s="32"/>
    </row>
    <row r="5" spans="1:12">
      <c r="A5" s="52" t="s">
        <v>9</v>
      </c>
      <c r="B5" s="103" t="s">
        <v>62</v>
      </c>
      <c r="H5" s="33" t="s">
        <v>13</v>
      </c>
      <c r="I5" s="34" t="s">
        <v>14</v>
      </c>
      <c r="J5" s="34"/>
      <c r="K5" s="33" t="s">
        <v>20</v>
      </c>
      <c r="L5" s="35">
        <v>0.105</v>
      </c>
    </row>
    <row r="6" spans="1:12">
      <c r="A6" s="52" t="s">
        <v>26</v>
      </c>
      <c r="B6" s="103" t="s">
        <v>58</v>
      </c>
      <c r="H6" s="36"/>
      <c r="I6" s="37" t="s">
        <v>15</v>
      </c>
      <c r="J6" s="37"/>
      <c r="K6" s="36"/>
      <c r="L6" s="38">
        <v>0.21</v>
      </c>
    </row>
    <row r="7" spans="1:12">
      <c r="A7" s="52" t="s">
        <v>27</v>
      </c>
      <c r="B7" s="103" t="s">
        <v>63</v>
      </c>
      <c r="H7" s="36"/>
      <c r="I7" s="37" t="s">
        <v>16</v>
      </c>
      <c r="J7" s="37"/>
      <c r="K7" s="36"/>
      <c r="L7" s="38">
        <v>0.27</v>
      </c>
    </row>
    <row r="8" spans="1:12">
      <c r="A8" s="52" t="s">
        <v>10</v>
      </c>
      <c r="B8" s="103" t="s">
        <v>64</v>
      </c>
      <c r="H8" s="36"/>
      <c r="I8" s="37" t="s">
        <v>17</v>
      </c>
      <c r="J8" s="37"/>
      <c r="K8" s="36"/>
      <c r="L8" s="39"/>
    </row>
    <row r="9" spans="1:12">
      <c r="A9" s="52"/>
      <c r="H9" s="40"/>
      <c r="I9" s="41"/>
      <c r="J9" s="42"/>
      <c r="K9" s="40"/>
      <c r="L9" s="42"/>
    </row>
    <row r="10" spans="1:12">
      <c r="A10" s="91" t="s">
        <v>24</v>
      </c>
      <c r="H10" s="37"/>
      <c r="I10" s="37"/>
      <c r="J10" s="37"/>
    </row>
    <row r="11" spans="1:12">
      <c r="A11" s="52" t="s">
        <v>30</v>
      </c>
      <c r="B11" s="104" t="s">
        <v>72</v>
      </c>
      <c r="H11" s="37"/>
      <c r="I11" s="37"/>
      <c r="J11" s="37"/>
    </row>
    <row r="12" spans="1:12">
      <c r="A12" s="92" t="s">
        <v>21</v>
      </c>
      <c r="B12" s="105" t="s">
        <v>65</v>
      </c>
      <c r="D12" s="37"/>
      <c r="G12" s="37"/>
      <c r="H12" s="37"/>
      <c r="I12" s="37"/>
      <c r="J12" s="37"/>
      <c r="K12" s="37"/>
    </row>
    <row r="13" spans="1:12">
      <c r="A13" s="92" t="s">
        <v>6</v>
      </c>
      <c r="B13" s="106" t="s">
        <v>59</v>
      </c>
      <c r="G13" s="37"/>
      <c r="H13" s="37"/>
      <c r="I13" s="37"/>
      <c r="J13" s="37"/>
      <c r="K13" s="37"/>
    </row>
    <row r="14" spans="1:12" ht="25.5">
      <c r="A14" s="114" t="s">
        <v>68</v>
      </c>
      <c r="B14" s="106" t="s">
        <v>60</v>
      </c>
      <c r="G14" s="37"/>
      <c r="H14" s="37"/>
      <c r="I14" s="37"/>
      <c r="J14" s="37"/>
      <c r="K14" s="37"/>
    </row>
    <row r="15" spans="1:12">
      <c r="A15" s="92" t="s">
        <v>7</v>
      </c>
      <c r="B15" s="106" t="s">
        <v>69</v>
      </c>
      <c r="G15" s="37"/>
      <c r="H15" s="37"/>
      <c r="I15" s="37"/>
      <c r="J15" s="37"/>
      <c r="K15" s="37"/>
    </row>
    <row r="16" spans="1:12">
      <c r="G16" s="37"/>
      <c r="H16" s="37"/>
      <c r="I16" s="37"/>
      <c r="J16" s="37"/>
      <c r="K16" s="37"/>
    </row>
    <row r="17" spans="1:6" ht="15.75">
      <c r="A17" s="89" t="s">
        <v>50</v>
      </c>
      <c r="B17" s="107"/>
    </row>
    <row r="19" spans="1:6">
      <c r="A19" s="245" t="s">
        <v>25</v>
      </c>
      <c r="B19" s="246" t="s">
        <v>11</v>
      </c>
      <c r="C19" s="245" t="s">
        <v>3</v>
      </c>
      <c r="D19" s="245" t="s">
        <v>4</v>
      </c>
      <c r="E19" s="245" t="s">
        <v>31</v>
      </c>
      <c r="F19" s="245" t="s">
        <v>53</v>
      </c>
    </row>
    <row r="20" spans="1:6">
      <c r="A20" s="245"/>
      <c r="B20" s="246"/>
      <c r="C20" s="245"/>
      <c r="D20" s="245"/>
      <c r="E20" s="245"/>
      <c r="F20" s="245"/>
    </row>
    <row r="21" spans="1:6" ht="50.25" customHeight="1">
      <c r="A21" s="88">
        <v>1</v>
      </c>
      <c r="B21" s="108">
        <v>30000</v>
      </c>
      <c r="C21" s="7" t="s">
        <v>61</v>
      </c>
      <c r="D21" s="8" t="s">
        <v>67</v>
      </c>
      <c r="E21" s="113" t="s">
        <v>70</v>
      </c>
      <c r="F21" s="8"/>
    </row>
    <row r="22" spans="1:6" ht="33.75" customHeight="1">
      <c r="A22" s="88">
        <v>2</v>
      </c>
      <c r="B22" s="108">
        <v>110</v>
      </c>
      <c r="C22" s="7" t="s">
        <v>61</v>
      </c>
      <c r="D22" s="8" t="s">
        <v>66</v>
      </c>
      <c r="E22" s="8" t="s">
        <v>71</v>
      </c>
      <c r="F22" s="98"/>
    </row>
    <row r="23" spans="1:6">
      <c r="A23" s="88"/>
      <c r="B23" s="108"/>
      <c r="C23" s="7"/>
      <c r="D23" s="8"/>
      <c r="E23" s="8"/>
      <c r="F23" s="98"/>
    </row>
    <row r="24" spans="1:6">
      <c r="A24" s="88"/>
      <c r="B24" s="108"/>
      <c r="C24" s="7"/>
      <c r="D24" s="8"/>
      <c r="E24" s="8"/>
      <c r="F24" s="98"/>
    </row>
    <row r="25" spans="1:6">
      <c r="A25" s="88"/>
      <c r="B25" s="108"/>
      <c r="C25" s="7"/>
      <c r="D25" s="8"/>
      <c r="E25" s="8"/>
      <c r="F25" s="98"/>
    </row>
    <row r="26" spans="1:6">
      <c r="A26" s="88"/>
      <c r="B26" s="108"/>
      <c r="C26" s="7"/>
      <c r="D26" s="8"/>
      <c r="E26" s="8"/>
      <c r="F26" s="98"/>
    </row>
    <row r="27" spans="1:6">
      <c r="A27" s="88"/>
      <c r="B27" s="108"/>
      <c r="C27" s="7"/>
      <c r="D27" s="8"/>
      <c r="E27" s="8"/>
      <c r="F27" s="98"/>
    </row>
    <row r="28" spans="1:6">
      <c r="A28" s="88"/>
      <c r="B28" s="108"/>
      <c r="C28" s="7"/>
      <c r="D28" s="8"/>
      <c r="E28" s="8"/>
      <c r="F28" s="98"/>
    </row>
    <row r="29" spans="1:6">
      <c r="A29" s="88"/>
      <c r="B29" s="108"/>
      <c r="C29" s="7"/>
      <c r="D29" s="8"/>
      <c r="E29" s="8"/>
      <c r="F29" s="98"/>
    </row>
    <row r="30" spans="1:6">
      <c r="A30" s="88"/>
      <c r="B30" s="108"/>
      <c r="C30" s="7"/>
      <c r="D30" s="8"/>
      <c r="E30" s="8"/>
      <c r="F30" s="98"/>
    </row>
  </sheetData>
  <sheetProtection algorithmName="SHA-512" hashValue="G7GAeco69Xl9VI4QXwu0lLd6byiBCd+LY/q++VSENOzVh6EpOSf1jwyk6M9yvi6/EgSXJIT3dg7rPJd8/lWGig==" saltValue="ICxlTivrCmn0fOOYYuz7ng==" spinCount="100000" sheet="1" objects="1" scenarios="1"/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A- Planilla Nacional</vt:lpstr>
      <vt:lpstr>ANEXO B- Planilla Extranjero</vt:lpstr>
      <vt:lpstr>Completar SOFSE</vt:lpstr>
      <vt:lpstr>'ANEXO B- Planilla Extranjero'!Área_de_impresión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2019-12-10T13:29:30Z</dcterms:modified>
</cp:coreProperties>
</file>