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defaultThemeVersion="124226"/>
  <bookViews>
    <workbookView xWindow="0" yWindow="0" windowWidth="28800" windowHeight="12300"/>
  </bookViews>
  <sheets>
    <sheet name="Planilla Nacional" sheetId="2" r:id="rId1"/>
    <sheet name="Planilla Extranjero" sheetId="6" r:id="rId2"/>
    <sheet name="Completar SOFSE" sheetId="4" state="hidden" r:id="rId3"/>
  </sheets>
  <definedNames>
    <definedName name="_xlnm.Print_Area" localSheetId="1">'Planilla Extranjero'!$B$3:$M$129</definedName>
    <definedName name="_xlnm.Print_Area" localSheetId="0">'Planilla Nacional'!$A$1:$L$46</definedName>
  </definedNames>
  <calcPr calcId="162913"/>
</workbook>
</file>

<file path=xl/calcChain.xml><?xml version="1.0" encoding="utf-8"?>
<calcChain xmlns="http://schemas.openxmlformats.org/spreadsheetml/2006/main">
  <c r="H26" i="4" l="1"/>
  <c r="H25" i="4"/>
  <c r="H24" i="4"/>
  <c r="H23" i="4"/>
  <c r="H22" i="4"/>
  <c r="H21" i="4"/>
  <c r="H20" i="4"/>
  <c r="H19" i="4"/>
  <c r="H17" i="4"/>
  <c r="H16" i="4"/>
  <c r="H14" i="4"/>
  <c r="H13" i="4"/>
  <c r="H12" i="4"/>
  <c r="H11" i="4"/>
  <c r="H10" i="4"/>
  <c r="H9" i="4"/>
  <c r="H8" i="4"/>
  <c r="H7" i="4"/>
  <c r="H6" i="4"/>
  <c r="I64" i="6" l="1"/>
  <c r="H64" i="6"/>
  <c r="G64" i="6"/>
  <c r="F64" i="6"/>
  <c r="E64" i="6"/>
  <c r="D64" i="6"/>
  <c r="M66" i="6" s="1"/>
  <c r="I59" i="6"/>
  <c r="H59" i="6"/>
  <c r="G59" i="6"/>
  <c r="F59" i="6"/>
  <c r="E59" i="6"/>
  <c r="D59" i="6"/>
  <c r="M62" i="6" s="1"/>
  <c r="I54" i="6"/>
  <c r="H54" i="6"/>
  <c r="G54" i="6"/>
  <c r="F54" i="6"/>
  <c r="E54" i="6"/>
  <c r="D54" i="6"/>
  <c r="M56" i="6" s="1"/>
  <c r="I49" i="6"/>
  <c r="H49" i="6"/>
  <c r="G49" i="6"/>
  <c r="F49" i="6"/>
  <c r="E49" i="6"/>
  <c r="D49" i="6"/>
  <c r="M52" i="6" s="1"/>
  <c r="I44" i="6"/>
  <c r="H44" i="6"/>
  <c r="G44" i="6"/>
  <c r="F44" i="6"/>
  <c r="E44" i="6"/>
  <c r="D44" i="6"/>
  <c r="M46" i="6" s="1"/>
  <c r="I39" i="6"/>
  <c r="H39" i="6"/>
  <c r="G39" i="6"/>
  <c r="F39" i="6"/>
  <c r="E39" i="6"/>
  <c r="D39" i="6"/>
  <c r="M42" i="6" s="1"/>
  <c r="I34" i="6"/>
  <c r="H34" i="6"/>
  <c r="G34" i="6"/>
  <c r="F34" i="6"/>
  <c r="E34" i="6"/>
  <c r="D34" i="6"/>
  <c r="M38" i="6" s="1"/>
  <c r="I29" i="6"/>
  <c r="H29" i="6"/>
  <c r="G29" i="6"/>
  <c r="F29" i="6"/>
  <c r="E29" i="6"/>
  <c r="D29" i="6"/>
  <c r="M32" i="6" s="1"/>
  <c r="D19" i="6"/>
  <c r="M20" i="6" s="1"/>
  <c r="I24" i="6"/>
  <c r="H24" i="6"/>
  <c r="G24" i="6"/>
  <c r="F24" i="6"/>
  <c r="E24" i="6"/>
  <c r="D24" i="6"/>
  <c r="M26" i="6" s="1"/>
  <c r="I19" i="6"/>
  <c r="H19" i="6"/>
  <c r="G19" i="6"/>
  <c r="F19" i="6"/>
  <c r="E19" i="6"/>
  <c r="M30" i="6" l="1"/>
  <c r="M55" i="6"/>
  <c r="M25" i="6"/>
  <c r="M35" i="6"/>
  <c r="M50" i="6"/>
  <c r="M49" i="6"/>
  <c r="M67" i="6"/>
  <c r="M68" i="6"/>
  <c r="M64" i="6"/>
  <c r="M65" i="6"/>
  <c r="M53" i="6"/>
  <c r="M47" i="6"/>
  <c r="M48" i="6"/>
  <c r="M44" i="6"/>
  <c r="M45" i="6"/>
  <c r="M33" i="6"/>
  <c r="M29" i="6"/>
  <c r="M27" i="6"/>
  <c r="M28" i="6"/>
  <c r="M24" i="6"/>
  <c r="M41" i="6"/>
  <c r="M36" i="6"/>
  <c r="M31" i="6"/>
  <c r="M37" i="6"/>
  <c r="M39" i="6"/>
  <c r="M43" i="6"/>
  <c r="M51" i="6"/>
  <c r="M57" i="6"/>
  <c r="M59" i="6"/>
  <c r="M63" i="6"/>
  <c r="M34" i="6"/>
  <c r="M40" i="6"/>
  <c r="M54" i="6"/>
  <c r="M58" i="6"/>
  <c r="M60" i="6"/>
  <c r="M61" i="6"/>
  <c r="M21" i="6"/>
  <c r="M22" i="6"/>
  <c r="M23" i="6"/>
  <c r="M19" i="6"/>
  <c r="C21" i="2"/>
  <c r="K21" i="2" s="1"/>
  <c r="D21" i="2"/>
  <c r="E21" i="2"/>
  <c r="F21" i="2"/>
  <c r="G21" i="2"/>
  <c r="H21" i="2"/>
  <c r="C22" i="2"/>
  <c r="K22" i="2" s="1"/>
  <c r="D22" i="2"/>
  <c r="E22" i="2"/>
  <c r="F22" i="2"/>
  <c r="G22" i="2"/>
  <c r="H22" i="2"/>
  <c r="C23" i="2"/>
  <c r="K23" i="2" s="1"/>
  <c r="D23" i="2"/>
  <c r="E23" i="2"/>
  <c r="F23" i="2"/>
  <c r="G23" i="2"/>
  <c r="H23" i="2"/>
  <c r="C24" i="2"/>
  <c r="K24" i="2" s="1"/>
  <c r="D24" i="2"/>
  <c r="E24" i="2"/>
  <c r="F24" i="2"/>
  <c r="G24" i="2"/>
  <c r="H24" i="2"/>
  <c r="C25" i="2"/>
  <c r="K25" i="2" s="1"/>
  <c r="D25" i="2"/>
  <c r="E25" i="2"/>
  <c r="F25" i="2"/>
  <c r="G25" i="2"/>
  <c r="H25" i="2"/>
  <c r="C26" i="2"/>
  <c r="K26" i="2" s="1"/>
  <c r="D26" i="2"/>
  <c r="E26" i="2"/>
  <c r="F26" i="2"/>
  <c r="G26" i="2"/>
  <c r="H26" i="2"/>
  <c r="C27" i="2"/>
  <c r="K27" i="2" s="1"/>
  <c r="D27" i="2"/>
  <c r="E27" i="2"/>
  <c r="F27" i="2"/>
  <c r="G27" i="2"/>
  <c r="H27" i="2"/>
  <c r="C28" i="2"/>
  <c r="K28" i="2" s="1"/>
  <c r="D28" i="2"/>
  <c r="E28" i="2"/>
  <c r="F28" i="2"/>
  <c r="G28" i="2"/>
  <c r="H28" i="2"/>
  <c r="C29" i="2"/>
  <c r="K29" i="2" s="1"/>
  <c r="D29" i="2"/>
  <c r="E29" i="2"/>
  <c r="F29" i="2"/>
  <c r="G29" i="2"/>
  <c r="H29" i="2"/>
  <c r="C30" i="2"/>
  <c r="K30" i="2" s="1"/>
  <c r="D30" i="2"/>
  <c r="E30" i="2"/>
  <c r="F30" i="2"/>
  <c r="G30" i="2"/>
  <c r="H30" i="2"/>
  <c r="C31" i="2"/>
  <c r="K31" i="2" s="1"/>
  <c r="D31" i="2"/>
  <c r="E31" i="2"/>
  <c r="F31" i="2"/>
  <c r="G31" i="2"/>
  <c r="H31" i="2"/>
  <c r="C32" i="2"/>
  <c r="K32" i="2" s="1"/>
  <c r="D32" i="2"/>
  <c r="E32" i="2"/>
  <c r="F32" i="2"/>
  <c r="G32" i="2"/>
  <c r="H32" i="2"/>
  <c r="C33" i="2"/>
  <c r="K33" i="2" s="1"/>
  <c r="D33" i="2"/>
  <c r="E33" i="2"/>
  <c r="F33" i="2"/>
  <c r="G33" i="2"/>
  <c r="H33" i="2"/>
  <c r="C34" i="2"/>
  <c r="K34" i="2" s="1"/>
  <c r="D34" i="2"/>
  <c r="E34" i="2"/>
  <c r="F34" i="2"/>
  <c r="G34" i="2"/>
  <c r="H34" i="2"/>
  <c r="C20" i="2"/>
  <c r="K20" i="2" s="1"/>
  <c r="D20" i="2"/>
  <c r="E20" i="2"/>
  <c r="F20" i="2"/>
  <c r="G20" i="2"/>
  <c r="H20" i="2"/>
  <c r="L34" i="2" l="1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I14" i="6"/>
  <c r="H14" i="2"/>
  <c r="E14" i="6" l="1"/>
  <c r="D14" i="2"/>
  <c r="H14" i="6"/>
  <c r="G14" i="6"/>
  <c r="F14" i="6"/>
  <c r="D14" i="6"/>
  <c r="G14" i="2"/>
  <c r="F14" i="2"/>
  <c r="E14" i="2"/>
  <c r="C14" i="2"/>
  <c r="K14" i="2" s="1"/>
  <c r="M15" i="6" l="1"/>
  <c r="M16" i="6"/>
  <c r="M18" i="6"/>
  <c r="M17" i="6"/>
  <c r="M14" i="6"/>
  <c r="L14" i="2"/>
  <c r="A7" i="4" l="1"/>
  <c r="I69" i="6" l="1"/>
  <c r="H15" i="2"/>
  <c r="E69" i="6"/>
  <c r="F69" i="6"/>
  <c r="G69" i="6"/>
  <c r="D15" i="2"/>
  <c r="D69" i="6"/>
  <c r="H69" i="6"/>
  <c r="F15" i="2"/>
  <c r="C15" i="2"/>
  <c r="G15" i="2"/>
  <c r="E15" i="2"/>
  <c r="A8" i="4"/>
  <c r="G16" i="2" s="1"/>
  <c r="H16" i="2" l="1"/>
  <c r="I74" i="6"/>
  <c r="M73" i="6"/>
  <c r="M71" i="6"/>
  <c r="M70" i="6"/>
  <c r="M69" i="6"/>
  <c r="M72" i="6"/>
  <c r="A9" i="4"/>
  <c r="L15" i="2"/>
  <c r="K15" i="2"/>
  <c r="C16" i="2"/>
  <c r="F16" i="2"/>
  <c r="G74" i="6"/>
  <c r="D74" i="6"/>
  <c r="D16" i="2"/>
  <c r="H74" i="6"/>
  <c r="E74" i="6"/>
  <c r="F74" i="6"/>
  <c r="E16" i="2"/>
  <c r="H17" i="2" l="1"/>
  <c r="I79" i="6"/>
  <c r="M78" i="6"/>
  <c r="M76" i="6"/>
  <c r="M75" i="6"/>
  <c r="M74" i="6"/>
  <c r="M77" i="6"/>
  <c r="F17" i="2"/>
  <c r="C17" i="2"/>
  <c r="L17" i="2" s="1"/>
  <c r="E79" i="6"/>
  <c r="G79" i="6"/>
  <c r="A10" i="4"/>
  <c r="I84" i="6" s="1"/>
  <c r="H79" i="6"/>
  <c r="D17" i="2"/>
  <c r="G17" i="2"/>
  <c r="E17" i="2"/>
  <c r="D79" i="6"/>
  <c r="F79" i="6"/>
  <c r="L16" i="2"/>
  <c r="K16" i="2"/>
  <c r="H18" i="2" l="1"/>
  <c r="D84" i="6"/>
  <c r="M87" i="6" s="1"/>
  <c r="M82" i="6"/>
  <c r="M81" i="6"/>
  <c r="M80" i="6"/>
  <c r="M79" i="6"/>
  <c r="M83" i="6"/>
  <c r="D18" i="2"/>
  <c r="G84" i="6"/>
  <c r="E84" i="6"/>
  <c r="G18" i="2"/>
  <c r="K17" i="2"/>
  <c r="H84" i="6"/>
  <c r="C18" i="2"/>
  <c r="K18" i="2" s="1"/>
  <c r="F84" i="6"/>
  <c r="F18" i="2"/>
  <c r="A11" i="4"/>
  <c r="G89" i="6" s="1"/>
  <c r="E18" i="2"/>
  <c r="C19" i="2"/>
  <c r="H89" i="6"/>
  <c r="M84" i="6" l="1"/>
  <c r="M85" i="6"/>
  <c r="A12" i="4"/>
  <c r="G94" i="6" s="1"/>
  <c r="F19" i="2"/>
  <c r="M86" i="6"/>
  <c r="M88" i="6"/>
  <c r="E89" i="6"/>
  <c r="D89" i="6"/>
  <c r="M93" i="6" s="1"/>
  <c r="I89" i="6"/>
  <c r="H19" i="2"/>
  <c r="G19" i="2"/>
  <c r="L18" i="2"/>
  <c r="E19" i="2"/>
  <c r="D19" i="2"/>
  <c r="F89" i="6"/>
  <c r="L19" i="2"/>
  <c r="K19" i="2"/>
  <c r="K35" i="2" s="1"/>
  <c r="F94" i="6"/>
  <c r="L35" i="2" l="1"/>
  <c r="E94" i="6"/>
  <c r="I94" i="6"/>
  <c r="H94" i="6"/>
  <c r="A13" i="4"/>
  <c r="D94" i="6"/>
  <c r="M95" i="6" s="1"/>
  <c r="M92" i="6"/>
  <c r="M91" i="6"/>
  <c r="M89" i="6"/>
  <c r="M90" i="6"/>
  <c r="I99" i="6"/>
  <c r="A14" i="4"/>
  <c r="I104" i="6" s="1"/>
  <c r="M94" i="6" l="1"/>
  <c r="M96" i="6"/>
  <c r="M98" i="6"/>
  <c r="M97" i="6"/>
  <c r="A15" i="4"/>
  <c r="A16" i="4" l="1"/>
  <c r="A17" i="4" l="1"/>
  <c r="A18" i="4" l="1"/>
  <c r="A19" i="4" l="1"/>
  <c r="A20" i="4" l="1"/>
  <c r="A21" i="4" l="1"/>
  <c r="A22" i="4" l="1"/>
  <c r="A23" i="4" l="1"/>
  <c r="A24" i="4" l="1"/>
  <c r="A25" i="4" l="1"/>
  <c r="A26" i="4" l="1"/>
  <c r="A27" i="4" l="1"/>
  <c r="A28" i="4" l="1"/>
  <c r="A29" i="4" l="1"/>
  <c r="A30" i="4" l="1"/>
  <c r="A31" i="4" l="1"/>
  <c r="A32" i="4" l="1"/>
  <c r="A33" i="4" l="1"/>
  <c r="A34" i="4" l="1"/>
  <c r="A35" i="4" l="1"/>
  <c r="A36" i="4" l="1"/>
  <c r="A37" i="4" l="1"/>
  <c r="A38" i="4" l="1"/>
  <c r="A39" i="4" l="1"/>
  <c r="A40" i="4" l="1"/>
  <c r="A41" i="4" l="1"/>
  <c r="A42" i="4" l="1"/>
  <c r="A43" i="4" l="1"/>
  <c r="A44" i="4" l="1"/>
  <c r="A45" i="4" l="1"/>
  <c r="A46" i="4" l="1"/>
  <c r="A47" i="4" l="1"/>
  <c r="A48" i="4" l="1"/>
  <c r="A49" i="4" l="1"/>
  <c r="A50" i="4" l="1"/>
  <c r="A51" i="4" l="1"/>
  <c r="A52" i="4" l="1"/>
  <c r="A53" i="4" l="1"/>
  <c r="A54" i="4" l="1"/>
  <c r="A55" i="4" l="1"/>
  <c r="A56" i="4" l="1"/>
  <c r="A57" i="4" l="1"/>
  <c r="A58" i="4" l="1"/>
  <c r="A59" i="4" l="1"/>
  <c r="A60" i="4" l="1"/>
  <c r="A61" i="4" l="1"/>
  <c r="A62" i="4" l="1"/>
  <c r="A63" i="4" l="1"/>
  <c r="A64" i="4" l="1"/>
  <c r="A65" i="4" l="1"/>
  <c r="A66" i="4" l="1"/>
  <c r="A67" i="4" l="1"/>
  <c r="A68" i="4" l="1"/>
  <c r="A69" i="4" l="1"/>
  <c r="A70" i="4" l="1"/>
  <c r="A71" i="4" l="1"/>
  <c r="A72" i="4" l="1"/>
  <c r="A73" i="4" l="1"/>
  <c r="A74" i="4" l="1"/>
  <c r="A75" i="4" l="1"/>
  <c r="A76" i="4" l="1"/>
  <c r="A77" i="4" l="1"/>
  <c r="A78" i="4" l="1"/>
  <c r="A79" i="4" l="1"/>
  <c r="A80" i="4" l="1"/>
  <c r="A81" i="4" l="1"/>
  <c r="A82" i="4" l="1"/>
  <c r="A83" i="4" l="1"/>
  <c r="A84" i="4" l="1"/>
  <c r="A85" i="4" l="1"/>
  <c r="A86" i="4" l="1"/>
  <c r="A87" i="4" l="1"/>
  <c r="A88" i="4" l="1"/>
  <c r="A89" i="4" l="1"/>
  <c r="A90" i="4" l="1"/>
  <c r="A91" i="4" l="1"/>
  <c r="A92" i="4" l="1"/>
  <c r="A93" i="4" l="1"/>
  <c r="A94" i="4" l="1"/>
  <c r="A95" i="4" l="1"/>
  <c r="A96" i="4" l="1"/>
  <c r="A97" i="4" l="1"/>
  <c r="A98" i="4" l="1"/>
  <c r="A99" i="4" l="1"/>
  <c r="A100" i="4" l="1"/>
  <c r="A101" i="4" l="1"/>
  <c r="A102" i="4" l="1"/>
  <c r="A103" i="4" l="1"/>
  <c r="A104" i="4" l="1"/>
  <c r="A105" i="4" l="1"/>
  <c r="A106" i="4" l="1"/>
  <c r="I114" i="6"/>
  <c r="I109" i="6"/>
  <c r="A107" i="4" l="1"/>
  <c r="A108" i="4" l="1"/>
  <c r="D104" i="6"/>
  <c r="G99" i="6"/>
  <c r="E109" i="6"/>
  <c r="E104" i="6"/>
  <c r="F104" i="6"/>
  <c r="F109" i="6"/>
  <c r="G114" i="6"/>
  <c r="E99" i="6"/>
  <c r="F99" i="6"/>
  <c r="F114" i="6"/>
  <c r="G109" i="6"/>
  <c r="H104" i="6"/>
  <c r="H109" i="6"/>
  <c r="H114" i="6"/>
  <c r="H99" i="6"/>
  <c r="D114" i="6"/>
  <c r="E114" i="6"/>
  <c r="D99" i="6"/>
  <c r="G104" i="6"/>
  <c r="D109" i="6"/>
  <c r="A109" i="4" l="1"/>
  <c r="A110" i="4" s="1"/>
  <c r="M113" i="6"/>
  <c r="M111" i="6"/>
  <c r="M112" i="6"/>
  <c r="M110" i="6"/>
  <c r="M109" i="6"/>
  <c r="M118" i="6"/>
  <c r="M117" i="6"/>
  <c r="M115" i="6"/>
  <c r="M116" i="6"/>
  <c r="M114" i="6"/>
  <c r="M103" i="6"/>
  <c r="M102" i="6"/>
  <c r="M100" i="6"/>
  <c r="M101" i="6"/>
  <c r="M99" i="6"/>
  <c r="M105" i="6"/>
  <c r="M104" i="6"/>
  <c r="M108" i="6"/>
  <c r="M107" i="6"/>
  <c r="M106" i="6"/>
  <c r="J119" i="6" l="1"/>
  <c r="A111" i="4"/>
  <c r="L36" i="2" l="1"/>
  <c r="L37" i="2" l="1"/>
</calcChain>
</file>

<file path=xl/sharedStrings.xml><?xml version="1.0" encoding="utf-8"?>
<sst xmlns="http://schemas.openxmlformats.org/spreadsheetml/2006/main" count="322" uniqueCount="96">
  <si>
    <t>Tel.:</t>
  </si>
  <si>
    <t>E-Mail:</t>
  </si>
  <si>
    <t>U/M</t>
  </si>
  <si>
    <t>Moneda:</t>
  </si>
  <si>
    <t>Razón Social</t>
  </si>
  <si>
    <t>Cantidad</t>
  </si>
  <si>
    <t>DETALLE PROVEEDOR</t>
  </si>
  <si>
    <t>Subtotal</t>
  </si>
  <si>
    <t>I.V.A.</t>
  </si>
  <si>
    <t>Item</t>
  </si>
  <si>
    <t>Clase de Contratación:</t>
  </si>
  <si>
    <t>C.U.I.T.</t>
  </si>
  <si>
    <t>Descripción</t>
  </si>
  <si>
    <t>Precio Unitario</t>
  </si>
  <si>
    <t>Subtotal I.V.A. $</t>
  </si>
  <si>
    <t>Precio</t>
  </si>
  <si>
    <t>Unitario</t>
  </si>
  <si>
    <t>Flete</t>
  </si>
  <si>
    <t>Seguro</t>
  </si>
  <si>
    <t>EXW</t>
  </si>
  <si>
    <t>FCA</t>
  </si>
  <si>
    <t>FOB</t>
  </si>
  <si>
    <t>CFR</t>
  </si>
  <si>
    <t>CIF</t>
  </si>
  <si>
    <t>Inconterm</t>
  </si>
  <si>
    <t>Items a cotizar:</t>
  </si>
  <si>
    <t>Identificación Tributaria</t>
  </si>
  <si>
    <t>Refencia de Fábrica</t>
  </si>
  <si>
    <t>Referencia de Fábrica</t>
  </si>
  <si>
    <t>Renglón</t>
  </si>
  <si>
    <t>Código SAP</t>
  </si>
  <si>
    <t>Subtotal 
(sin I.V.A.)</t>
  </si>
  <si>
    <t>Total letras:</t>
  </si>
  <si>
    <t>Total:</t>
  </si>
  <si>
    <t>Total letras</t>
  </si>
  <si>
    <t>Subtotal (sin I.V.A.)</t>
  </si>
  <si>
    <t>Total  (con I.V.A.)</t>
  </si>
  <si>
    <t>NOMENCLADOR</t>
  </si>
  <si>
    <t>Plano / ET</t>
  </si>
  <si>
    <t>I.V.A. 
(%)</t>
  </si>
  <si>
    <t>C/U</t>
  </si>
  <si>
    <t>Procedimiento de Selección N°:</t>
  </si>
  <si>
    <t xml:space="preserve">Expediente: </t>
  </si>
  <si>
    <r>
      <t xml:space="preserve">Condición de Pago: </t>
    </r>
    <r>
      <rPr>
        <sz val="10"/>
        <rFont val="Arial"/>
        <family val="2"/>
      </rPr>
      <t>Según pliego</t>
    </r>
  </si>
  <si>
    <r>
      <t xml:space="preserve">Plazo de Entrega: </t>
    </r>
    <r>
      <rPr>
        <sz val="10"/>
        <rFont val="Arial"/>
        <family val="2"/>
      </rPr>
      <t>Según pliego</t>
    </r>
  </si>
  <si>
    <r>
      <t xml:space="preserve">Mantenimiento de Oferta: </t>
    </r>
    <r>
      <rPr>
        <sz val="10"/>
        <rFont val="Arial"/>
        <family val="2"/>
      </rPr>
      <t>Según pliego</t>
    </r>
  </si>
  <si>
    <r>
      <t>Condición de pago:</t>
    </r>
    <r>
      <rPr>
        <sz val="10"/>
        <rFont val="Arial"/>
        <family val="2"/>
      </rPr>
      <t xml:space="preserve"> Según pliego</t>
    </r>
  </si>
  <si>
    <r>
      <t>Plazo de entrega:</t>
    </r>
    <r>
      <rPr>
        <sz val="10"/>
        <rFont val="Arial"/>
        <family val="2"/>
      </rPr>
      <t xml:space="preserve"> Según pliego</t>
    </r>
  </si>
  <si>
    <r>
      <t>Lugar de entrega:</t>
    </r>
    <r>
      <rPr>
        <sz val="10"/>
        <rFont val="Arial"/>
        <family val="2"/>
      </rPr>
      <t xml:space="preserve"> Según pliego</t>
    </r>
  </si>
  <si>
    <r>
      <t>Mantenimiento de oferta:</t>
    </r>
    <r>
      <rPr>
        <sz val="10"/>
        <rFont val="Arial"/>
        <family val="2"/>
      </rPr>
      <t xml:space="preserve"> Según pliego</t>
    </r>
  </si>
  <si>
    <t>Lugar de cumplimiento de Incoterm (Ciudad/País):</t>
  </si>
  <si>
    <t>PLANILLA COTIZACIÓN - EXTRANJERO</t>
  </si>
  <si>
    <t>PLANILLA COTIZACIÓN - NACIONAL</t>
  </si>
  <si>
    <t>CONJUNTO TURBINA ROTOR DINAMICAMENTE EQ.</t>
  </si>
  <si>
    <t>CONJUNTO DE TURBINA Y ROTOR</t>
  </si>
  <si>
    <t>ARO DIFUSOR DE AIRE</t>
  </si>
  <si>
    <t>TUERCA ESPECIAL ALOJAMIENTO PARA BOGIE</t>
  </si>
  <si>
    <t>COJINETE COMPRESOR ASIENTO ESFERICO</t>
  </si>
  <si>
    <t>COJINETE DE EJE DE TURBINA DE ESCAPE</t>
  </si>
  <si>
    <t>PERNO PARA ESLABON DE SEGURIDAD</t>
  </si>
  <si>
    <t>COJINETE DE EMPUJE DE EJE DE TURBINA DE ESCAPE</t>
  </si>
  <si>
    <t>SEPARADOR DE RODAMIENTO TRASERO</t>
  </si>
  <si>
    <t>JUNTA VALVULA DE SUCCION BAJA PRESION</t>
  </si>
  <si>
    <t>SELLO ESPIRALADO</t>
  </si>
  <si>
    <t>RETENEDOR DE DIFUSOR</t>
  </si>
  <si>
    <t>JUNTA ENTRE CUERPO Y TAPA DEL CILINDRO DE OPERACION DE PERSIANA</t>
  </si>
  <si>
    <t>CONJUNTO EMBRAGUE CON CORONA</t>
  </si>
  <si>
    <t>ALABE DE TURBINA ESCAPE</t>
  </si>
  <si>
    <t>ANILLO SOPORTE DE SELLO DE ESCAPE DE TURBO</t>
  </si>
  <si>
    <t>JUNTA ENTRE MULTIPLE SUPERIOR Y NUCLEO</t>
  </si>
  <si>
    <t>ARANDELA DE EMPUJE</t>
  </si>
  <si>
    <t>ARANDELA RETENEDORA DEL ROTOR</t>
  </si>
  <si>
    <t>JUNTA ESPIRALADA METALICA</t>
  </si>
  <si>
    <t>008501DTMR0411 - EM. A</t>
  </si>
  <si>
    <t>008560DTMR0447 - REV A</t>
  </si>
  <si>
    <t>Plano</t>
  </si>
  <si>
    <t>GM:9548308</t>
  </si>
  <si>
    <t>GM:9550717</t>
  </si>
  <si>
    <t>GM:9570957</t>
  </si>
  <si>
    <t>GM:8099553</t>
  </si>
  <si>
    <t>GM:8329489</t>
  </si>
  <si>
    <t>GM:40061562</t>
  </si>
  <si>
    <t>GM:8241781</t>
  </si>
  <si>
    <t>GM:9540818</t>
  </si>
  <si>
    <t>GM:8358582</t>
  </si>
  <si>
    <t>GM:8083592</t>
  </si>
  <si>
    <t>GM:9579526</t>
  </si>
  <si>
    <t>GM:8474749</t>
  </si>
  <si>
    <t>GM:9570849</t>
  </si>
  <si>
    <t>GM:8491711</t>
  </si>
  <si>
    <t>GM:9518646</t>
  </si>
  <si>
    <t>GM:9518647</t>
  </si>
  <si>
    <t>GM:9319935</t>
  </si>
  <si>
    <t>GM:8433087</t>
  </si>
  <si>
    <t>GM:9503272</t>
  </si>
  <si>
    <t>GM:9528218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</si>
</sst>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4" formatCode="[$$-2C0A]#,###.00;[Red]\([$$-2C0A]#,###.00\)"/>
    <numFmt numFmtId="165" formatCode="_ &quot;$ &quot;* #,##0.00_ ;_ &quot;$ &quot;* \-#,##0.00_ ;_ &quot;$ &quot;* \-??_ ;_ @_ "/>
  </numFmts>
  <fonts count="1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u/>
      <sz val="11"/>
      <name val="Arial"/>
      <family val="2"/>
    </font>
    <font>
      <b/>
      <u/>
      <sz val="10"/>
      <color theme="1"/>
      <name val="Arial"/>
      <family val="2"/>
    </font>
    <font>
      <sz val="10"/>
      <name val="Mangal"/>
      <family val="2"/>
    </font>
    <font>
      <sz val="11"/>
      <name val="Arial"/>
      <family val="2"/>
    </font>
    <font>
      <b/>
      <u/>
      <sz val="10"/>
      <name val="Arial"/>
      <family val="2"/>
    </font>
    <font>
      <i/>
      <sz val="10"/>
      <name val="Arial"/>
      <family val="2"/>
    </font>
    <font>
      <sz val="11"/>
      <color theme="1"/>
      <name val="Arial"/>
      <family val="2"/>
    </font>
    <font>
      <b/>
      <u/>
      <sz val="12"/>
      <color theme="1"/>
      <name val="Arial"/>
      <family val="2"/>
    </font>
    <font>
      <u/>
      <sz val="10"/>
      <name val="Arial"/>
      <family val="2"/>
    </font>
    <font>
      <sz val="8"/>
      <color rgb="FF000000"/>
      <name val="Calibri"/>
      <family val="2"/>
    </font>
    <font>
      <sz val="9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5F97D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lightUp">
        <bgColor auto="1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5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10" fillId="0" borderId="0" applyFill="0" applyBorder="0" applyAlignment="0" applyProtection="0"/>
  </cellStyleXfs>
  <cellXfs count="222">
    <xf numFmtId="0" fontId="0" fillId="0" borderId="0" xfId="0"/>
    <xf numFmtId="0" fontId="7" fillId="6" borderId="0" xfId="0" applyFont="1" applyFill="1" applyBorder="1" applyProtection="1">
      <protection locked="0"/>
    </xf>
    <xf numFmtId="0" fontId="1" fillId="6" borderId="19" xfId="1" applyFont="1" applyFill="1" applyBorder="1" applyAlignment="1" applyProtection="1">
      <alignment horizontal="center" vertical="center"/>
      <protection hidden="1"/>
    </xf>
    <xf numFmtId="0" fontId="1" fillId="6" borderId="18" xfId="1" applyFont="1" applyFill="1" applyBorder="1" applyAlignment="1" applyProtection="1">
      <alignment horizontal="center" vertical="center" wrapText="1"/>
      <protection hidden="1"/>
    </xf>
    <xf numFmtId="0" fontId="5" fillId="6" borderId="6" xfId="1" applyFont="1" applyFill="1" applyBorder="1" applyAlignment="1" applyProtection="1">
      <alignment vertical="center"/>
      <protection hidden="1"/>
    </xf>
    <xf numFmtId="0" fontId="7" fillId="6" borderId="0" xfId="0" applyFont="1" applyFill="1" applyBorder="1" applyProtection="1">
      <protection hidden="1"/>
    </xf>
    <xf numFmtId="0" fontId="8" fillId="6" borderId="19" xfId="1" applyFont="1" applyFill="1" applyBorder="1" applyAlignment="1" applyProtection="1">
      <alignment horizontal="left" vertical="center"/>
      <protection hidden="1"/>
    </xf>
    <xf numFmtId="0" fontId="8" fillId="6" borderId="19" xfId="1" applyFont="1" applyFill="1" applyBorder="1" applyAlignment="1" applyProtection="1">
      <alignment vertical="center" wrapText="1"/>
      <protection locked="0"/>
    </xf>
    <xf numFmtId="0" fontId="7" fillId="6" borderId="12" xfId="0" applyFont="1" applyFill="1" applyBorder="1" applyProtection="1">
      <protection locked="0"/>
    </xf>
    <xf numFmtId="0" fontId="7" fillId="6" borderId="22" xfId="0" applyFont="1" applyFill="1" applyBorder="1" applyProtection="1">
      <protection locked="0"/>
    </xf>
    <xf numFmtId="0" fontId="3" fillId="5" borderId="0" xfId="1" applyFont="1" applyFill="1" applyBorder="1" applyAlignment="1" applyProtection="1">
      <alignment vertical="center"/>
      <protection hidden="1"/>
    </xf>
    <xf numFmtId="0" fontId="7" fillId="6" borderId="8" xfId="0" applyFont="1" applyFill="1" applyBorder="1" applyProtection="1">
      <protection hidden="1"/>
    </xf>
    <xf numFmtId="0" fontId="7" fillId="6" borderId="9" xfId="0" applyFont="1" applyFill="1" applyBorder="1" applyProtection="1">
      <protection hidden="1"/>
    </xf>
    <xf numFmtId="0" fontId="3" fillId="5" borderId="9" xfId="1" applyFont="1" applyFill="1" applyBorder="1" applyAlignment="1" applyProtection="1">
      <alignment horizontal="center"/>
      <protection hidden="1"/>
    </xf>
    <xf numFmtId="0" fontId="7" fillId="6" borderId="24" xfId="0" applyFont="1" applyFill="1" applyBorder="1" applyProtection="1">
      <protection locked="0"/>
    </xf>
    <xf numFmtId="4" fontId="6" fillId="6" borderId="20" xfId="0" applyNumberFormat="1" applyFont="1" applyFill="1" applyBorder="1" applyAlignment="1" applyProtection="1">
      <alignment horizontal="right" vertical="center" wrapText="1"/>
    </xf>
    <xf numFmtId="0" fontId="1" fillId="4" borderId="6" xfId="1" applyFont="1" applyFill="1" applyBorder="1" applyProtection="1">
      <protection hidden="1"/>
    </xf>
    <xf numFmtId="0" fontId="1" fillId="4" borderId="0" xfId="1" applyFont="1" applyFill="1" applyBorder="1" applyProtection="1">
      <protection hidden="1"/>
    </xf>
    <xf numFmtId="0" fontId="1" fillId="4" borderId="0" xfId="1" applyFont="1" applyFill="1" applyBorder="1" applyAlignment="1" applyProtection="1">
      <alignment horizontal="left" vertical="center"/>
      <protection hidden="1"/>
    </xf>
    <xf numFmtId="0" fontId="1" fillId="4" borderId="16" xfId="1" applyFont="1" applyFill="1" applyBorder="1" applyAlignment="1" applyProtection="1">
      <alignment horizontal="left" vertical="center"/>
      <protection hidden="1"/>
    </xf>
    <xf numFmtId="0" fontId="1" fillId="4" borderId="8" xfId="1" applyFont="1" applyFill="1" applyBorder="1" applyProtection="1">
      <protection hidden="1"/>
    </xf>
    <xf numFmtId="0" fontId="1" fillId="4" borderId="9" xfId="1" applyFont="1" applyFill="1" applyBorder="1" applyProtection="1">
      <protection hidden="1"/>
    </xf>
    <xf numFmtId="0" fontId="1" fillId="4" borderId="9" xfId="1" applyFont="1" applyFill="1" applyBorder="1" applyAlignment="1" applyProtection="1">
      <alignment horizontal="left" vertical="center"/>
      <protection hidden="1"/>
    </xf>
    <xf numFmtId="0" fontId="1" fillId="4" borderId="15" xfId="1" applyFont="1" applyFill="1" applyBorder="1" applyAlignment="1" applyProtection="1">
      <alignment horizontal="left" vertical="center"/>
      <protection hidden="1"/>
    </xf>
    <xf numFmtId="0" fontId="7" fillId="5" borderId="0" xfId="0" applyFont="1" applyFill="1" applyProtection="1">
      <protection hidden="1"/>
    </xf>
    <xf numFmtId="0" fontId="7" fillId="5" borderId="0" xfId="0" applyFont="1" applyFill="1" applyBorder="1" applyProtection="1">
      <protection hidden="1"/>
    </xf>
    <xf numFmtId="0" fontId="1" fillId="6" borderId="0" xfId="1" applyFont="1" applyFill="1" applyProtection="1">
      <protection locked="0"/>
    </xf>
    <xf numFmtId="0" fontId="1" fillId="6" borderId="0" xfId="1" applyFont="1" applyFill="1" applyAlignment="1" applyProtection="1">
      <alignment horizontal="left" vertical="center"/>
      <protection locked="0"/>
    </xf>
    <xf numFmtId="4" fontId="6" fillId="6" borderId="18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36" xfId="0" applyNumberFormat="1" applyFont="1" applyFill="1" applyBorder="1" applyAlignment="1" applyProtection="1">
      <alignment horizontal="right" vertical="center" wrapText="1"/>
    </xf>
    <xf numFmtId="4" fontId="6" fillId="6" borderId="11" xfId="0" applyNumberFormat="1" applyFont="1" applyFill="1" applyBorder="1" applyAlignment="1" applyProtection="1">
      <alignment horizontal="right" vertical="center" wrapText="1"/>
      <protection locked="0"/>
    </xf>
    <xf numFmtId="0" fontId="9" fillId="5" borderId="0" xfId="0" applyFont="1" applyFill="1" applyProtection="1">
      <protection hidden="1"/>
    </xf>
    <xf numFmtId="0" fontId="12" fillId="6" borderId="19" xfId="1" applyFont="1" applyFill="1" applyBorder="1" applyAlignment="1" applyProtection="1">
      <alignment horizontal="left" vertical="center" wrapText="1"/>
      <protection hidden="1"/>
    </xf>
    <xf numFmtId="0" fontId="12" fillId="6" borderId="19" xfId="1" applyFont="1" applyFill="1" applyBorder="1" applyAlignment="1" applyProtection="1">
      <alignment horizontal="left" vertical="center"/>
      <protection hidden="1"/>
    </xf>
    <xf numFmtId="0" fontId="12" fillId="6" borderId="6" xfId="1" applyFont="1" applyFill="1" applyBorder="1" applyAlignment="1" applyProtection="1">
      <alignment vertical="center"/>
      <protection hidden="1"/>
    </xf>
    <xf numFmtId="4" fontId="6" fillId="6" borderId="7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9" xfId="0" applyNumberFormat="1" applyFont="1" applyFill="1" applyBorder="1" applyAlignment="1" applyProtection="1">
      <alignment horizontal="right" vertical="center" wrapText="1"/>
      <protection locked="0"/>
    </xf>
    <xf numFmtId="4" fontId="6" fillId="6" borderId="14" xfId="0" applyNumberFormat="1" applyFont="1" applyFill="1" applyBorder="1" applyAlignment="1" applyProtection="1">
      <alignment horizontal="right" vertical="center" wrapText="1"/>
      <protection locked="0"/>
    </xf>
    <xf numFmtId="4" fontId="13" fillId="6" borderId="11" xfId="2" applyNumberFormat="1" applyFont="1" applyFill="1" applyBorder="1" applyAlignment="1" applyProtection="1">
      <alignment horizontal="right" vertical="center"/>
      <protection locked="0"/>
    </xf>
    <xf numFmtId="0" fontId="3" fillId="3" borderId="9" xfId="1" applyFont="1" applyFill="1" applyBorder="1" applyAlignment="1" applyProtection="1">
      <alignment horizontal="left" vertical="center"/>
    </xf>
    <xf numFmtId="0" fontId="3" fillId="6" borderId="0" xfId="1" applyFont="1" applyFill="1" applyBorder="1" applyAlignment="1" applyProtection="1">
      <alignment vertical="center" wrapText="1"/>
      <protection hidden="1"/>
    </xf>
    <xf numFmtId="0" fontId="3" fillId="6" borderId="6" xfId="1" applyFont="1" applyFill="1" applyBorder="1" applyAlignment="1" applyProtection="1">
      <alignment vertical="center" wrapText="1"/>
      <protection hidden="1"/>
    </xf>
    <xf numFmtId="0" fontId="1" fillId="6" borderId="26" xfId="1" applyFont="1" applyFill="1" applyBorder="1" applyAlignment="1" applyProtection="1">
      <alignment horizontal="center" vertical="center"/>
      <protection hidden="1"/>
    </xf>
    <xf numFmtId="0" fontId="1" fillId="6" borderId="33" xfId="1" applyFont="1" applyFill="1" applyBorder="1" applyAlignment="1" applyProtection="1">
      <alignment horizontal="center" vertical="center"/>
      <protection hidden="1"/>
    </xf>
    <xf numFmtId="0" fontId="12" fillId="6" borderId="19" xfId="1" applyFont="1" applyFill="1" applyBorder="1" applyAlignment="1" applyProtection="1">
      <alignment vertical="center" wrapText="1"/>
    </xf>
    <xf numFmtId="4" fontId="6" fillId="8" borderId="13" xfId="0" applyNumberFormat="1" applyFont="1" applyFill="1" applyBorder="1" applyAlignment="1" applyProtection="1">
      <alignment horizontal="right" vertical="center" wrapText="1"/>
    </xf>
    <xf numFmtId="4" fontId="13" fillId="8" borderId="13" xfId="2" applyNumberFormat="1" applyFont="1" applyFill="1" applyBorder="1" applyAlignment="1" applyProtection="1">
      <alignment horizontal="right" vertical="center"/>
    </xf>
    <xf numFmtId="4" fontId="6" fillId="8" borderId="18" xfId="0" applyNumberFormat="1" applyFont="1" applyFill="1" applyBorder="1" applyAlignment="1" applyProtection="1">
      <alignment horizontal="right" vertical="center" wrapText="1"/>
    </xf>
    <xf numFmtId="4" fontId="13" fillId="8" borderId="18" xfId="2" applyNumberFormat="1" applyFont="1" applyFill="1" applyBorder="1" applyAlignment="1" applyProtection="1">
      <alignment horizontal="right" vertical="center"/>
    </xf>
    <xf numFmtId="0" fontId="3" fillId="6" borderId="31" xfId="1" applyFont="1" applyFill="1" applyBorder="1" applyAlignment="1" applyProtection="1">
      <alignment horizontal="center" vertical="center"/>
    </xf>
    <xf numFmtId="0" fontId="3" fillId="6" borderId="32" xfId="1" applyFont="1" applyFill="1" applyBorder="1" applyAlignment="1" applyProtection="1">
      <alignment horizontal="center" vertical="center"/>
    </xf>
    <xf numFmtId="0" fontId="3" fillId="6" borderId="28" xfId="1" applyFont="1" applyFill="1" applyBorder="1" applyAlignment="1" applyProtection="1">
      <alignment horizontal="center" vertical="center"/>
    </xf>
    <xf numFmtId="0" fontId="3" fillId="6" borderId="26" xfId="1" applyFont="1" applyFill="1" applyBorder="1" applyAlignment="1" applyProtection="1">
      <alignment horizontal="center" vertical="center"/>
    </xf>
    <xf numFmtId="0" fontId="1" fillId="6" borderId="16" xfId="1" applyFont="1" applyFill="1" applyBorder="1" applyAlignment="1" applyProtection="1">
      <alignment horizontal="left" vertical="center" wrapText="1"/>
      <protection hidden="1"/>
    </xf>
    <xf numFmtId="0" fontId="11" fillId="5" borderId="0" xfId="1" applyFont="1" applyFill="1" applyBorder="1" applyAlignment="1" applyProtection="1">
      <alignment vertical="center"/>
      <protection hidden="1"/>
    </xf>
    <xf numFmtId="0" fontId="3" fillId="6" borderId="15" xfId="1" applyFont="1" applyFill="1" applyBorder="1" applyAlignment="1" applyProtection="1">
      <alignment vertical="center" wrapText="1"/>
      <protection hidden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4" fontId="2" fillId="3" borderId="9" xfId="2" applyNumberFormat="1" applyFont="1" applyFill="1" applyBorder="1" applyAlignment="1" applyProtection="1">
      <alignment horizontal="right" vertical="center"/>
      <protection locked="0"/>
    </xf>
    <xf numFmtId="4" fontId="2" fillId="3" borderId="9" xfId="2" applyNumberFormat="1" applyFont="1" applyFill="1" applyBorder="1" applyAlignment="1" applyProtection="1">
      <alignment horizontal="right" vertical="center"/>
    </xf>
    <xf numFmtId="43" fontId="2" fillId="3" borderId="15" xfId="3" applyFont="1" applyFill="1" applyBorder="1" applyAlignment="1" applyProtection="1">
      <alignment vertical="center"/>
    </xf>
    <xf numFmtId="4" fontId="2" fillId="3" borderId="15" xfId="2" applyNumberFormat="1" applyFont="1" applyFill="1" applyBorder="1" applyAlignment="1" applyProtection="1">
      <alignment vertical="center"/>
    </xf>
    <xf numFmtId="0" fontId="1" fillId="2" borderId="18" xfId="1" applyFont="1" applyFill="1" applyBorder="1" applyAlignment="1" applyProtection="1">
      <alignment horizontal="center" vertical="center"/>
      <protection hidden="1"/>
    </xf>
    <xf numFmtId="0" fontId="15" fillId="7" borderId="0" xfId="0" applyFont="1" applyFill="1" applyProtection="1">
      <protection hidden="1"/>
    </xf>
    <xf numFmtId="0" fontId="1" fillId="4" borderId="1" xfId="1" applyFont="1" applyFill="1" applyBorder="1" applyProtection="1">
      <protection hidden="1"/>
    </xf>
    <xf numFmtId="0" fontId="1" fillId="4" borderId="2" xfId="1" applyFont="1" applyFill="1" applyBorder="1" applyProtection="1">
      <protection hidden="1"/>
    </xf>
    <xf numFmtId="0" fontId="1" fillId="4" borderId="2" xfId="1" applyFont="1" applyFill="1" applyBorder="1" applyAlignment="1" applyProtection="1">
      <alignment horizontal="left" vertical="center"/>
      <protection hidden="1"/>
    </xf>
    <xf numFmtId="0" fontId="1" fillId="4" borderId="3" xfId="1" applyFont="1" applyFill="1" applyBorder="1" applyAlignment="1" applyProtection="1">
      <alignment horizontal="left" vertical="center"/>
      <protection hidden="1"/>
    </xf>
    <xf numFmtId="0" fontId="1" fillId="6" borderId="27" xfId="1" applyFont="1" applyFill="1" applyBorder="1" applyAlignment="1" applyProtection="1">
      <alignment horizontal="center" vertical="center"/>
      <protection hidden="1"/>
    </xf>
    <xf numFmtId="0" fontId="1" fillId="2" borderId="10" xfId="1" applyFont="1" applyFill="1" applyBorder="1" applyAlignment="1" applyProtection="1">
      <alignment horizontal="center" vertical="center"/>
      <protection hidden="1"/>
    </xf>
    <xf numFmtId="0" fontId="1" fillId="6" borderId="10" xfId="1" applyFont="1" applyFill="1" applyBorder="1" applyAlignment="1" applyProtection="1">
      <alignment horizontal="center" vertical="center" wrapText="1"/>
      <protection hidden="1"/>
    </xf>
    <xf numFmtId="0" fontId="8" fillId="6" borderId="19" xfId="1" applyFont="1" applyFill="1" applyBorder="1" applyAlignment="1" applyProtection="1">
      <alignment horizontal="left" vertical="center" wrapText="1"/>
      <protection hidden="1"/>
    </xf>
    <xf numFmtId="0" fontId="1" fillId="6" borderId="39" xfId="1" applyFont="1" applyFill="1" applyBorder="1" applyAlignment="1" applyProtection="1">
      <alignment horizontal="center" vertical="center"/>
      <protection hidden="1"/>
    </xf>
    <xf numFmtId="4" fontId="6" fillId="6" borderId="10" xfId="0" applyNumberFormat="1" applyFont="1" applyFill="1" applyBorder="1" applyAlignment="1" applyProtection="1">
      <alignment horizontal="right" vertical="center" wrapText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12" fillId="6" borderId="12" xfId="1" applyFont="1" applyFill="1" applyBorder="1" applyAlignment="1" applyProtection="1">
      <alignment horizontal="center" vertical="center" wrapText="1"/>
    </xf>
    <xf numFmtId="0" fontId="2" fillId="3" borderId="9" xfId="1" applyFont="1" applyFill="1" applyBorder="1" applyAlignment="1" applyProtection="1">
      <alignment horizontal="right" vertical="center"/>
      <protection hidden="1"/>
    </xf>
    <xf numFmtId="0" fontId="2" fillId="3" borderId="9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1" fillId="6" borderId="31" xfId="1" applyFont="1" applyFill="1" applyBorder="1" applyAlignment="1" applyProtection="1">
      <alignment horizontal="center" vertical="center"/>
      <protection hidden="1"/>
    </xf>
    <xf numFmtId="0" fontId="1" fillId="6" borderId="34" xfId="1" applyFont="1" applyFill="1" applyBorder="1" applyAlignment="1" applyProtection="1">
      <alignment horizontal="center" vertical="center"/>
      <protection hidden="1"/>
    </xf>
    <xf numFmtId="0" fontId="1" fillId="6" borderId="30" xfId="1" applyFont="1" applyFill="1" applyBorder="1" applyAlignment="1" applyProtection="1">
      <alignment horizontal="center" vertical="center"/>
      <protection hidden="1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3" fillId="6" borderId="42" xfId="1" applyFont="1" applyFill="1" applyBorder="1" applyAlignment="1" applyProtection="1">
      <alignment horizontal="center" vertical="center"/>
      <protection hidden="1"/>
    </xf>
    <xf numFmtId="4" fontId="6" fillId="6" borderId="42" xfId="0" applyNumberFormat="1" applyFont="1" applyFill="1" applyBorder="1" applyAlignment="1" applyProtection="1">
      <alignment horizontal="right" vertical="center"/>
      <protection locked="0"/>
    </xf>
    <xf numFmtId="0" fontId="1" fillId="6" borderId="10" xfId="1" applyFont="1" applyFill="1" applyBorder="1" applyAlignment="1" applyProtection="1">
      <alignment horizontal="center" vertical="center"/>
      <protection hidden="1"/>
    </xf>
    <xf numFmtId="0" fontId="1" fillId="6" borderId="40" xfId="1" applyFont="1" applyFill="1" applyBorder="1" applyAlignment="1" applyProtection="1">
      <alignment horizontal="center" vertical="center" wrapText="1"/>
      <protection hidden="1"/>
    </xf>
    <xf numFmtId="0" fontId="3" fillId="6" borderId="21" xfId="1" applyFont="1" applyFill="1" applyBorder="1" applyAlignment="1" applyProtection="1">
      <alignment horizontal="center" vertical="center"/>
      <protection hidden="1"/>
    </xf>
    <xf numFmtId="4" fontId="2" fillId="3" borderId="4" xfId="2" applyNumberFormat="1" applyFont="1" applyFill="1" applyBorder="1" applyAlignment="1" applyProtection="1">
      <alignment horizontal="right" vertical="center"/>
      <protection locked="0"/>
    </xf>
    <xf numFmtId="0" fontId="17" fillId="9" borderId="18" xfId="0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14" fontId="17" fillId="9" borderId="18" xfId="0" applyNumberFormat="1" applyFont="1" applyFill="1" applyBorder="1" applyAlignment="1">
      <alignment horizontal="center" vertical="center" wrapText="1"/>
    </xf>
    <xf numFmtId="0" fontId="17" fillId="9" borderId="18" xfId="0" applyFont="1" applyFill="1" applyBorder="1" applyAlignment="1">
      <alignment horizontal="center" vertical="center" wrapText="1"/>
    </xf>
    <xf numFmtId="0" fontId="11" fillId="6" borderId="0" xfId="1" applyFont="1" applyFill="1" applyBorder="1" applyAlignment="1" applyProtection="1">
      <alignment horizontal="left" vertical="center" wrapText="1"/>
      <protection hidden="1"/>
    </xf>
    <xf numFmtId="0" fontId="8" fillId="6" borderId="7" xfId="1" applyFont="1" applyFill="1" applyBorder="1" applyAlignment="1" applyProtection="1">
      <alignment horizontal="left" vertical="center" wrapText="1"/>
      <protection hidden="1"/>
    </xf>
    <xf numFmtId="0" fontId="12" fillId="6" borderId="7" xfId="1" applyFont="1" applyFill="1" applyBorder="1" applyAlignment="1" applyProtection="1">
      <alignment horizontal="left" vertical="center" wrapText="1"/>
      <protection hidden="1"/>
    </xf>
    <xf numFmtId="0" fontId="12" fillId="6" borderId="2" xfId="1" applyFont="1" applyFill="1" applyBorder="1" applyAlignment="1" applyProtection="1">
      <alignment vertical="center"/>
      <protection hidden="1"/>
    </xf>
    <xf numFmtId="0" fontId="11" fillId="5" borderId="2" xfId="1" applyFont="1" applyFill="1" applyBorder="1" applyAlignment="1" applyProtection="1">
      <alignment vertical="center"/>
      <protection hidden="1"/>
    </xf>
    <xf numFmtId="0" fontId="11" fillId="5" borderId="3" xfId="1" applyFont="1" applyFill="1" applyBorder="1" applyAlignment="1" applyProtection="1">
      <alignment vertical="center"/>
      <protection hidden="1"/>
    </xf>
    <xf numFmtId="0" fontId="12" fillId="6" borderId="0" xfId="1" applyFont="1" applyFill="1" applyBorder="1" applyAlignment="1" applyProtection="1">
      <alignment vertical="center"/>
      <protection hidden="1"/>
    </xf>
    <xf numFmtId="0" fontId="11" fillId="6" borderId="0" xfId="1" applyFont="1" applyFill="1" applyBorder="1" applyAlignment="1" applyProtection="1">
      <alignment vertical="center"/>
      <protection hidden="1"/>
    </xf>
    <xf numFmtId="0" fontId="11" fillId="6" borderId="16" xfId="1" applyFont="1" applyFill="1" applyBorder="1" applyAlignment="1" applyProtection="1">
      <alignment vertical="center"/>
      <protection hidden="1"/>
    </xf>
    <xf numFmtId="0" fontId="12" fillId="6" borderId="0" xfId="1" applyFont="1" applyFill="1" applyBorder="1" applyAlignment="1" applyProtection="1">
      <alignment vertical="center" wrapText="1"/>
      <protection hidden="1"/>
    </xf>
    <xf numFmtId="0" fontId="11" fillId="6" borderId="0" xfId="1" applyFont="1" applyFill="1" applyBorder="1" applyAlignment="1" applyProtection="1">
      <alignment vertical="center" wrapText="1"/>
      <protection hidden="1"/>
    </xf>
    <xf numFmtId="0" fontId="11" fillId="6" borderId="16" xfId="1" applyFont="1" applyFill="1" applyBorder="1" applyAlignment="1" applyProtection="1">
      <alignment vertical="center" wrapText="1"/>
      <protection hidden="1"/>
    </xf>
    <xf numFmtId="0" fontId="8" fillId="6" borderId="0" xfId="1" applyFont="1" applyFill="1" applyBorder="1" applyAlignment="1" applyProtection="1">
      <alignment vertical="center"/>
      <protection hidden="1"/>
    </xf>
    <xf numFmtId="0" fontId="8" fillId="6" borderId="0" xfId="1" applyFont="1" applyFill="1" applyBorder="1" applyAlignment="1" applyProtection="1">
      <alignment vertical="center" wrapText="1"/>
      <protection hidden="1"/>
    </xf>
    <xf numFmtId="0" fontId="8" fillId="6" borderId="2" xfId="1" applyFont="1" applyFill="1" applyBorder="1" applyAlignment="1" applyProtection="1">
      <alignment vertical="center"/>
      <protection hidden="1"/>
    </xf>
    <xf numFmtId="0" fontId="11" fillId="5" borderId="2" xfId="1" applyFont="1" applyFill="1" applyBorder="1" applyAlignment="1" applyProtection="1">
      <alignment vertical="center" wrapText="1"/>
      <protection hidden="1"/>
    </xf>
    <xf numFmtId="0" fontId="11" fillId="5" borderId="3" xfId="1" applyFont="1" applyFill="1" applyBorder="1" applyAlignment="1" applyProtection="1">
      <alignment vertical="center" wrapText="1"/>
      <protection hidden="1"/>
    </xf>
    <xf numFmtId="0" fontId="14" fillId="6" borderId="0" xfId="0" applyFont="1" applyFill="1" applyBorder="1" applyAlignment="1" applyProtection="1">
      <alignment vertical="center" wrapText="1"/>
      <protection hidden="1"/>
    </xf>
    <xf numFmtId="0" fontId="14" fillId="6" borderId="16" xfId="0" applyFont="1" applyFill="1" applyBorder="1" applyAlignment="1" applyProtection="1">
      <alignment vertical="center" wrapText="1"/>
      <protection hidden="1"/>
    </xf>
    <xf numFmtId="0" fontId="5" fillId="6" borderId="1" xfId="1" applyFont="1" applyFill="1" applyBorder="1" applyAlignment="1" applyProtection="1">
      <alignment vertical="center"/>
      <protection hidden="1"/>
    </xf>
    <xf numFmtId="0" fontId="16" fillId="6" borderId="5" xfId="1" applyFont="1" applyFill="1" applyBorder="1" applyAlignment="1" applyProtection="1">
      <alignment horizontal="left" vertical="center"/>
    </xf>
    <xf numFmtId="0" fontId="16" fillId="6" borderId="4" xfId="1" applyFont="1" applyFill="1" applyBorder="1" applyAlignment="1" applyProtection="1">
      <alignment horizontal="left" vertical="center"/>
    </xf>
    <xf numFmtId="0" fontId="16" fillId="6" borderId="17" xfId="1" applyFont="1" applyFill="1" applyBorder="1" applyAlignment="1" applyProtection="1">
      <alignment horizontal="left" vertical="center"/>
    </xf>
    <xf numFmtId="0" fontId="16" fillId="5" borderId="5" xfId="1" applyFont="1" applyFill="1" applyBorder="1" applyAlignment="1" applyProtection="1">
      <alignment vertical="center"/>
      <protection hidden="1"/>
    </xf>
    <xf numFmtId="0" fontId="16" fillId="5" borderId="4" xfId="1" applyFont="1" applyFill="1" applyBorder="1" applyAlignment="1" applyProtection="1">
      <alignment vertical="center"/>
      <protection hidden="1"/>
    </xf>
    <xf numFmtId="0" fontId="1" fillId="5" borderId="4" xfId="1" applyFont="1" applyFill="1" applyBorder="1" applyAlignment="1" applyProtection="1">
      <alignment vertical="center"/>
      <protection hidden="1"/>
    </xf>
    <xf numFmtId="0" fontId="1" fillId="5" borderId="17" xfId="1" applyFont="1" applyFill="1" applyBorder="1" applyAlignment="1" applyProtection="1">
      <alignment vertical="center"/>
      <protection hidden="1"/>
    </xf>
    <xf numFmtId="0" fontId="7" fillId="6" borderId="6" xfId="0" applyFont="1" applyFill="1" applyBorder="1" applyProtection="1">
      <protection locked="0"/>
    </xf>
    <xf numFmtId="0" fontId="7" fillId="6" borderId="16" xfId="0" applyFont="1" applyFill="1" applyBorder="1" applyProtection="1">
      <protection hidden="1"/>
    </xf>
    <xf numFmtId="0" fontId="7" fillId="6" borderId="15" xfId="0" applyFont="1" applyFill="1" applyBorder="1" applyProtection="1">
      <protection hidden="1"/>
    </xf>
    <xf numFmtId="0" fontId="1" fillId="5" borderId="10" xfId="1" applyFont="1" applyFill="1" applyBorder="1" applyAlignment="1" applyProtection="1">
      <alignment horizontal="center" vertical="center" wrapText="1"/>
      <protection hidden="1"/>
    </xf>
    <xf numFmtId="10" fontId="3" fillId="6" borderId="10" xfId="1" applyNumberFormat="1" applyFont="1" applyFill="1" applyBorder="1" applyAlignment="1" applyProtection="1">
      <alignment horizontal="center" vertical="center"/>
      <protection hidden="1"/>
    </xf>
    <xf numFmtId="0" fontId="18" fillId="0" borderId="48" xfId="0" applyFont="1" applyBorder="1" applyAlignment="1">
      <alignment horizontal="center" vertical="center"/>
    </xf>
    <xf numFmtId="0" fontId="18" fillId="0" borderId="49" xfId="0" applyFont="1" applyBorder="1" applyAlignment="1">
      <alignment horizontal="center" vertical="center"/>
    </xf>
    <xf numFmtId="0" fontId="18" fillId="0" borderId="48" xfId="0" applyFont="1" applyBorder="1" applyAlignment="1">
      <alignment horizontal="center" vertical="center" wrapText="1"/>
    </xf>
    <xf numFmtId="0" fontId="18" fillId="0" borderId="49" xfId="0" applyFont="1" applyBorder="1" applyAlignment="1">
      <alignment horizontal="center" vertical="center" wrapText="1"/>
    </xf>
    <xf numFmtId="0" fontId="2" fillId="3" borderId="5" xfId="1" applyFont="1" applyFill="1" applyBorder="1" applyAlignment="1" applyProtection="1">
      <alignment horizontal="right" vertical="center"/>
      <protection hidden="1"/>
    </xf>
    <xf numFmtId="0" fontId="2" fillId="3" borderId="4" xfId="1" applyFont="1" applyFill="1" applyBorder="1" applyAlignment="1" applyProtection="1">
      <alignment horizontal="right" vertical="center"/>
      <protection hidden="1"/>
    </xf>
    <xf numFmtId="0" fontId="2" fillId="3" borderId="17" xfId="1" applyFont="1" applyFill="1" applyBorder="1" applyAlignment="1" applyProtection="1">
      <alignment horizontal="right" vertical="center"/>
      <protection hidden="1"/>
    </xf>
    <xf numFmtId="0" fontId="3" fillId="6" borderId="41" xfId="1" applyFont="1" applyFill="1" applyBorder="1" applyAlignment="1" applyProtection="1">
      <alignment horizontal="center" vertical="center" wrapText="1"/>
      <protection hidden="1"/>
    </xf>
    <xf numFmtId="0" fontId="3" fillId="6" borderId="43" xfId="1" applyFont="1" applyFill="1" applyBorder="1" applyAlignment="1" applyProtection="1">
      <alignment horizontal="center" vertical="center" wrapText="1"/>
      <protection hidden="1"/>
    </xf>
    <xf numFmtId="0" fontId="3" fillId="6" borderId="26" xfId="1" applyFont="1" applyFill="1" applyBorder="1" applyAlignment="1" applyProtection="1">
      <alignment horizontal="center" vertical="center" wrapText="1"/>
      <protection hidden="1"/>
    </xf>
    <xf numFmtId="0" fontId="3" fillId="6" borderId="27" xfId="1" applyFont="1" applyFill="1" applyBorder="1" applyAlignment="1" applyProtection="1">
      <alignment horizontal="center" vertical="center" wrapText="1"/>
      <protection hidden="1"/>
    </xf>
    <xf numFmtId="0" fontId="2" fillId="2" borderId="1" xfId="1" applyFont="1" applyFill="1" applyBorder="1" applyAlignment="1" applyProtection="1">
      <alignment horizontal="center" vertical="center"/>
      <protection locked="0"/>
    </xf>
    <xf numFmtId="0" fontId="2" fillId="2" borderId="2" xfId="1" applyFont="1" applyFill="1" applyBorder="1" applyAlignment="1" applyProtection="1">
      <alignment horizontal="center" vertical="center"/>
      <protection locked="0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6" xfId="1" applyFont="1" applyFill="1" applyBorder="1" applyAlignment="1" applyProtection="1">
      <alignment horizontal="center" vertical="center"/>
      <protection locked="0"/>
    </xf>
    <xf numFmtId="0" fontId="2" fillId="2" borderId="0" xfId="1" applyFont="1" applyFill="1" applyBorder="1" applyAlignment="1" applyProtection="1">
      <alignment horizontal="center" vertical="center"/>
      <protection locked="0"/>
    </xf>
    <xf numFmtId="0" fontId="2" fillId="2" borderId="16" xfId="1" applyFont="1" applyFill="1" applyBorder="1" applyAlignment="1" applyProtection="1">
      <alignment horizontal="center" vertical="center"/>
      <protection locked="0"/>
    </xf>
    <xf numFmtId="0" fontId="2" fillId="2" borderId="8" xfId="1" applyFont="1" applyFill="1" applyBorder="1" applyAlignment="1" applyProtection="1">
      <alignment horizontal="center" vertical="center"/>
      <protection locked="0"/>
    </xf>
    <xf numFmtId="0" fontId="2" fillId="2" borderId="9" xfId="1" applyFont="1" applyFill="1" applyBorder="1" applyAlignment="1" applyProtection="1">
      <alignment horizontal="center" vertical="center"/>
      <protection locked="0"/>
    </xf>
    <xf numFmtId="0" fontId="2" fillId="2" borderId="15" xfId="1" applyFont="1" applyFill="1" applyBorder="1" applyAlignment="1" applyProtection="1">
      <alignment horizontal="center" vertical="center"/>
      <protection locked="0"/>
    </xf>
    <xf numFmtId="0" fontId="3" fillId="6" borderId="41" xfId="1" applyFont="1" applyFill="1" applyBorder="1" applyAlignment="1" applyProtection="1">
      <alignment horizontal="center" vertical="center"/>
      <protection hidden="1"/>
    </xf>
    <xf numFmtId="0" fontId="3" fillId="6" borderId="43" xfId="1" applyFont="1" applyFill="1" applyBorder="1" applyAlignment="1" applyProtection="1">
      <alignment horizontal="center" vertical="center"/>
      <protection hidden="1"/>
    </xf>
    <xf numFmtId="0" fontId="3" fillId="6" borderId="27" xfId="1" applyFont="1" applyFill="1" applyBorder="1" applyAlignment="1" applyProtection="1">
      <alignment horizontal="center" vertical="center"/>
      <protection hidden="1"/>
    </xf>
    <xf numFmtId="164" fontId="1" fillId="5" borderId="25" xfId="0" applyNumberFormat="1" applyFont="1" applyFill="1" applyBorder="1" applyAlignment="1" applyProtection="1">
      <alignment horizontal="center" vertical="center"/>
      <protection locked="0"/>
    </xf>
    <xf numFmtId="164" fontId="1" fillId="5" borderId="23" xfId="0" applyNumberFormat="1" applyFont="1" applyFill="1" applyBorder="1" applyAlignment="1" applyProtection="1">
      <alignment horizontal="center" vertical="center"/>
      <protection locked="0"/>
    </xf>
    <xf numFmtId="164" fontId="1" fillId="5" borderId="29" xfId="0" applyNumberFormat="1" applyFont="1" applyFill="1" applyBorder="1" applyAlignment="1" applyProtection="1">
      <alignment horizontal="center" vertical="center"/>
      <protection locked="0"/>
    </xf>
    <xf numFmtId="0" fontId="11" fillId="6" borderId="25" xfId="1" applyFont="1" applyFill="1" applyBorder="1" applyAlignment="1" applyProtection="1">
      <alignment horizontal="center" vertical="justify"/>
      <protection locked="0"/>
    </xf>
    <xf numFmtId="0" fontId="11" fillId="6" borderId="23" xfId="1" applyFont="1" applyFill="1" applyBorder="1" applyAlignment="1" applyProtection="1">
      <alignment horizontal="center" vertical="justify"/>
      <protection locked="0"/>
    </xf>
    <xf numFmtId="0" fontId="11" fillId="6" borderId="29" xfId="1" applyFont="1" applyFill="1" applyBorder="1" applyAlignment="1" applyProtection="1">
      <alignment horizontal="center" vertical="justify"/>
      <protection locked="0"/>
    </xf>
    <xf numFmtId="0" fontId="5" fillId="6" borderId="8" xfId="1" applyFont="1" applyFill="1" applyBorder="1" applyAlignment="1" applyProtection="1">
      <alignment horizontal="center"/>
    </xf>
    <xf numFmtId="0" fontId="5" fillId="6" borderId="9" xfId="1" applyFont="1" applyFill="1" applyBorder="1" applyAlignment="1" applyProtection="1">
      <alignment horizontal="center"/>
    </xf>
    <xf numFmtId="0" fontId="5" fillId="6" borderId="15" xfId="1" applyFont="1" applyFill="1" applyBorder="1" applyAlignment="1" applyProtection="1">
      <alignment horizontal="center"/>
    </xf>
    <xf numFmtId="0" fontId="3" fillId="6" borderId="26" xfId="1" applyFont="1" applyFill="1" applyBorder="1" applyAlignment="1" applyProtection="1">
      <alignment horizontal="center" vertical="center"/>
      <protection hidden="1"/>
    </xf>
    <xf numFmtId="0" fontId="11" fillId="6" borderId="25" xfId="1" applyFont="1" applyFill="1" applyBorder="1" applyAlignment="1" applyProtection="1">
      <alignment horizontal="center" vertical="center"/>
      <protection locked="0"/>
    </xf>
    <xf numFmtId="0" fontId="11" fillId="6" borderId="23" xfId="1" applyFont="1" applyFill="1" applyBorder="1" applyAlignment="1" applyProtection="1">
      <alignment horizontal="center" vertical="center"/>
      <protection locked="0"/>
    </xf>
    <xf numFmtId="0" fontId="11" fillId="6" borderId="29" xfId="1" applyFont="1" applyFill="1" applyBorder="1" applyAlignment="1" applyProtection="1">
      <alignment horizontal="center" vertical="center"/>
      <protection locked="0"/>
    </xf>
    <xf numFmtId="0" fontId="11" fillId="6" borderId="28" xfId="1" applyFont="1" applyFill="1" applyBorder="1" applyAlignment="1" applyProtection="1">
      <alignment horizontal="center" vertical="center" wrapText="1"/>
      <protection locked="0"/>
    </xf>
    <xf numFmtId="0" fontId="11" fillId="6" borderId="2" xfId="1" applyFont="1" applyFill="1" applyBorder="1" applyAlignment="1" applyProtection="1">
      <alignment horizontal="center" vertical="center" wrapText="1"/>
      <protection locked="0"/>
    </xf>
    <xf numFmtId="0" fontId="11" fillId="6" borderId="3" xfId="1" applyFont="1" applyFill="1" applyBorder="1" applyAlignment="1" applyProtection="1">
      <alignment horizontal="center" vertical="center" wrapText="1"/>
      <protection locked="0"/>
    </xf>
    <xf numFmtId="0" fontId="1" fillId="6" borderId="32" xfId="1" applyFont="1" applyFill="1" applyBorder="1" applyAlignment="1" applyProtection="1">
      <alignment horizontal="center" vertical="center"/>
      <protection hidden="1"/>
    </xf>
    <xf numFmtId="0" fontId="1" fillId="6" borderId="35" xfId="1" applyFont="1" applyFill="1" applyBorder="1" applyAlignment="1" applyProtection="1">
      <alignment horizontal="center" vertical="center"/>
      <protection hidden="1"/>
    </xf>
    <xf numFmtId="0" fontId="1" fillId="6" borderId="37" xfId="1" applyFont="1" applyFill="1" applyBorder="1" applyAlignment="1" applyProtection="1">
      <alignment horizontal="center" vertical="center"/>
      <protection hidden="1"/>
    </xf>
    <xf numFmtId="0" fontId="6" fillId="6" borderId="32" xfId="0" applyFont="1" applyFill="1" applyBorder="1" applyAlignment="1" applyProtection="1">
      <alignment horizontal="center" vertical="center" wrapText="1"/>
      <protection hidden="1"/>
    </xf>
    <xf numFmtId="0" fontId="6" fillId="6" borderId="35" xfId="0" applyFont="1" applyFill="1" applyBorder="1" applyAlignment="1" applyProtection="1">
      <alignment horizontal="center" vertical="center" wrapText="1"/>
      <protection hidden="1"/>
    </xf>
    <xf numFmtId="0" fontId="6" fillId="6" borderId="37" xfId="0" applyFont="1" applyFill="1" applyBorder="1" applyAlignment="1" applyProtection="1">
      <alignment horizontal="center" vertical="center" wrapText="1"/>
      <protection hidden="1"/>
    </xf>
    <xf numFmtId="0" fontId="6" fillId="5" borderId="45" xfId="0" applyFont="1" applyFill="1" applyBorder="1" applyAlignment="1" applyProtection="1">
      <alignment horizontal="center" vertical="center" wrapText="1"/>
      <protection hidden="1"/>
    </xf>
    <xf numFmtId="0" fontId="6" fillId="5" borderId="46" xfId="0" applyFont="1" applyFill="1" applyBorder="1" applyAlignment="1" applyProtection="1">
      <alignment horizontal="center" vertical="center" wrapText="1"/>
      <protection hidden="1"/>
    </xf>
    <xf numFmtId="0" fontId="6" fillId="5" borderId="47" xfId="0" applyFont="1" applyFill="1" applyBorder="1" applyAlignment="1" applyProtection="1">
      <alignment horizontal="center" vertical="center" wrapText="1"/>
      <protection hidden="1"/>
    </xf>
    <xf numFmtId="0" fontId="6" fillId="6" borderId="32" xfId="0" applyNumberFormat="1" applyFont="1" applyFill="1" applyBorder="1" applyAlignment="1" applyProtection="1">
      <alignment horizontal="center" vertical="center" wrapText="1"/>
      <protection hidden="1"/>
    </xf>
    <xf numFmtId="0" fontId="1" fillId="6" borderId="32" xfId="1" applyFont="1" applyFill="1" applyBorder="1" applyAlignment="1" applyProtection="1">
      <alignment horizontal="center" vertical="center" wrapText="1"/>
      <protection hidden="1"/>
    </xf>
    <xf numFmtId="0" fontId="1" fillId="6" borderId="35" xfId="1" applyFont="1" applyFill="1" applyBorder="1" applyAlignment="1" applyProtection="1">
      <alignment horizontal="center" vertical="center" wrapText="1"/>
      <protection hidden="1"/>
    </xf>
    <xf numFmtId="0" fontId="1" fillId="6" borderId="37" xfId="1" applyFont="1" applyFill="1" applyBorder="1" applyAlignment="1" applyProtection="1">
      <alignment horizontal="center" vertical="center" wrapText="1"/>
      <protection hidden="1"/>
    </xf>
    <xf numFmtId="0" fontId="6" fillId="5" borderId="32" xfId="0" applyFont="1" applyFill="1" applyBorder="1" applyAlignment="1" applyProtection="1">
      <alignment horizontal="center" vertical="center" wrapText="1"/>
      <protection hidden="1"/>
    </xf>
    <xf numFmtId="0" fontId="6" fillId="5" borderId="35" xfId="0" applyFont="1" applyFill="1" applyBorder="1" applyAlignment="1" applyProtection="1">
      <alignment horizontal="center" vertical="center" wrapText="1"/>
      <protection hidden="1"/>
    </xf>
    <xf numFmtId="0" fontId="6" fillId="5" borderId="37" xfId="0" applyFont="1" applyFill="1" applyBorder="1" applyAlignment="1" applyProtection="1">
      <alignment horizontal="center" vertical="center" wrapText="1"/>
      <protection hidden="1"/>
    </xf>
    <xf numFmtId="0" fontId="3" fillId="6" borderId="8" xfId="1" applyFont="1" applyFill="1" applyBorder="1" applyAlignment="1" applyProtection="1">
      <alignment horizontal="center"/>
    </xf>
    <xf numFmtId="0" fontId="3" fillId="6" borderId="9" xfId="1" applyFont="1" applyFill="1" applyBorder="1" applyAlignment="1" applyProtection="1">
      <alignment horizontal="center"/>
    </xf>
    <xf numFmtId="0" fontId="3" fillId="6" borderId="15" xfId="1" applyFont="1" applyFill="1" applyBorder="1" applyAlignment="1" applyProtection="1">
      <alignment horizontal="center"/>
    </xf>
    <xf numFmtId="0" fontId="12" fillId="6" borderId="24" xfId="1" applyFont="1" applyFill="1" applyBorder="1" applyAlignment="1" applyProtection="1">
      <alignment horizontal="center" vertical="center"/>
      <protection locked="0"/>
    </xf>
    <xf numFmtId="0" fontId="12" fillId="6" borderId="22" xfId="1" applyFont="1" applyFill="1" applyBorder="1" applyAlignment="1" applyProtection="1">
      <alignment horizontal="center" vertical="center"/>
      <protection locked="0"/>
    </xf>
    <xf numFmtId="0" fontId="1" fillId="6" borderId="25" xfId="1" applyFont="1" applyFill="1" applyBorder="1" applyAlignment="1" applyProtection="1">
      <alignment horizontal="center" vertical="center"/>
      <protection locked="0"/>
    </xf>
    <xf numFmtId="0" fontId="1" fillId="6" borderId="23" xfId="1" applyFont="1" applyFill="1" applyBorder="1" applyAlignment="1" applyProtection="1">
      <alignment horizontal="center" vertical="center"/>
      <protection locked="0"/>
    </xf>
    <xf numFmtId="0" fontId="1" fillId="6" borderId="29" xfId="1" applyFont="1" applyFill="1" applyBorder="1" applyAlignment="1" applyProtection="1">
      <alignment horizontal="center" vertical="center"/>
      <protection locked="0"/>
    </xf>
    <xf numFmtId="0" fontId="1" fillId="6" borderId="25" xfId="1" applyFont="1" applyFill="1" applyBorder="1" applyAlignment="1" applyProtection="1">
      <alignment horizontal="center" vertical="justify"/>
      <protection locked="0"/>
    </xf>
    <xf numFmtId="0" fontId="1" fillId="6" borderId="23" xfId="1" applyFont="1" applyFill="1" applyBorder="1" applyAlignment="1" applyProtection="1">
      <alignment horizontal="center" vertical="justify"/>
      <protection locked="0"/>
    </xf>
    <xf numFmtId="0" fontId="1" fillId="6" borderId="29" xfId="1" applyFont="1" applyFill="1" applyBorder="1" applyAlignment="1" applyProtection="1">
      <alignment horizontal="center" vertical="justify"/>
      <protection locked="0"/>
    </xf>
    <xf numFmtId="0" fontId="1" fillId="6" borderId="28" xfId="1" applyFont="1" applyFill="1" applyBorder="1" applyAlignment="1" applyProtection="1">
      <alignment horizontal="center" vertical="center" wrapText="1"/>
      <protection locked="0"/>
    </xf>
    <xf numFmtId="0" fontId="1" fillId="6" borderId="2" xfId="1" applyFont="1" applyFill="1" applyBorder="1" applyAlignment="1" applyProtection="1">
      <alignment horizontal="center" vertical="center" wrapText="1"/>
      <protection locked="0"/>
    </xf>
    <xf numFmtId="0" fontId="1" fillId="6" borderId="3" xfId="1" applyFont="1" applyFill="1" applyBorder="1" applyAlignment="1" applyProtection="1">
      <alignment horizontal="center" vertical="center" wrapText="1"/>
      <protection locked="0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3" fillId="6" borderId="38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 wrapText="1"/>
      <protection hidden="1"/>
    </xf>
    <xf numFmtId="0" fontId="3" fillId="6" borderId="38" xfId="1" applyFont="1" applyFill="1" applyBorder="1" applyAlignment="1" applyProtection="1">
      <alignment horizontal="center" vertical="center" wrapText="1"/>
      <protection hidden="1"/>
    </xf>
    <xf numFmtId="0" fontId="3" fillId="6" borderId="1" xfId="1" applyFont="1" applyFill="1" applyBorder="1" applyAlignment="1" applyProtection="1">
      <alignment horizontal="center" vertical="center"/>
    </xf>
    <xf numFmtId="0" fontId="3" fillId="6" borderId="2" xfId="1" applyFont="1" applyFill="1" applyBorder="1" applyAlignment="1" applyProtection="1">
      <alignment horizontal="center" vertical="center"/>
    </xf>
    <xf numFmtId="0" fontId="3" fillId="6" borderId="3" xfId="1" applyFont="1" applyFill="1" applyBorder="1" applyAlignment="1" applyProtection="1">
      <alignment horizontal="center" vertical="center"/>
    </xf>
    <xf numFmtId="0" fontId="3" fillId="6" borderId="7" xfId="1" applyFont="1" applyFill="1" applyBorder="1" applyAlignment="1" applyProtection="1">
      <alignment horizontal="center" vertical="center"/>
      <protection hidden="1"/>
    </xf>
    <xf numFmtId="0" fontId="3" fillId="6" borderId="14" xfId="1" applyFont="1" applyFill="1" applyBorder="1" applyAlignment="1" applyProtection="1">
      <alignment horizontal="center" vertical="center"/>
      <protection hidden="1"/>
    </xf>
    <xf numFmtId="0" fontId="3" fillId="6" borderId="13" xfId="1" applyFont="1" applyFill="1" applyBorder="1" applyAlignment="1" applyProtection="1">
      <alignment horizontal="center" vertical="center"/>
      <protection hidden="1"/>
    </xf>
    <xf numFmtId="0" fontId="3" fillId="6" borderId="11" xfId="1" applyFont="1" applyFill="1" applyBorder="1" applyAlignment="1" applyProtection="1">
      <alignment horizontal="center" vertical="center"/>
      <protection hidden="1"/>
    </xf>
    <xf numFmtId="4" fontId="2" fillId="3" borderId="5" xfId="2" applyNumberFormat="1" applyFont="1" applyFill="1" applyBorder="1" applyAlignment="1" applyProtection="1">
      <alignment horizontal="right" vertical="center"/>
    </xf>
    <xf numFmtId="4" fontId="2" fillId="3" borderId="4" xfId="2" applyNumberFormat="1" applyFont="1" applyFill="1" applyBorder="1" applyAlignment="1" applyProtection="1">
      <alignment horizontal="right" vertical="center"/>
    </xf>
    <xf numFmtId="4" fontId="2" fillId="3" borderId="17" xfId="2" applyNumberFormat="1" applyFont="1" applyFill="1" applyBorder="1" applyAlignment="1" applyProtection="1">
      <alignment horizontal="right" vertical="center"/>
    </xf>
    <xf numFmtId="0" fontId="2" fillId="3" borderId="5" xfId="1" applyFont="1" applyFill="1" applyBorder="1" applyAlignment="1" applyProtection="1">
      <alignment horizontal="right" vertical="center"/>
    </xf>
    <xf numFmtId="0" fontId="2" fillId="3" borderId="4" xfId="1" applyFont="1" applyFill="1" applyBorder="1" applyAlignment="1" applyProtection="1">
      <alignment horizontal="right" vertical="center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44" xfId="1" applyFont="1" applyFill="1" applyBorder="1" applyAlignment="1" applyProtection="1">
      <alignment horizontal="center" vertical="center"/>
      <protection hidden="1"/>
    </xf>
    <xf numFmtId="0" fontId="3" fillId="6" borderId="10" xfId="1" applyFont="1" applyFill="1" applyBorder="1" applyAlignment="1" applyProtection="1">
      <alignment horizontal="center" vertical="center"/>
      <protection hidden="1"/>
    </xf>
  </cellXfs>
  <cellStyles count="5">
    <cellStyle name="Millares" xfId="3" builtinId="3"/>
    <cellStyle name="Millares 2" xfId="2"/>
    <cellStyle name="Moneda 2" xfId="4"/>
    <cellStyle name="Normal" xfId="0" builtinId="0"/>
    <cellStyle name="Normal 2" xfId="1"/>
  </cellStyles>
  <dxfs count="6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618490</xdr:colOff>
      <xdr:row>42</xdr:row>
      <xdr:rowOff>21710</xdr:rowOff>
    </xdr:from>
    <xdr:ext cx="1541305" cy="571501"/>
    <xdr:pic>
      <xdr:nvPicPr>
        <xdr:cNvPr id="7" name="Imagen 6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83646" y="6808273"/>
          <a:ext cx="1541305" cy="5715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318566</xdr:colOff>
      <xdr:row>124</xdr:row>
      <xdr:rowOff>84498</xdr:rowOff>
    </xdr:from>
    <xdr:ext cx="1885697" cy="643165"/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01537" y="12523027"/>
          <a:ext cx="1885697" cy="643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46"/>
  <sheetViews>
    <sheetView tabSelected="1" zoomScale="85" zoomScaleNormal="85" workbookViewId="0">
      <selection activeCell="F19" sqref="F19"/>
    </sheetView>
  </sheetViews>
  <sheetFormatPr baseColWidth="10" defaultRowHeight="12.75"/>
  <cols>
    <col min="1" max="1" width="2.7109375" style="1" customWidth="1"/>
    <col min="2" max="2" width="11.5703125" style="1" customWidth="1"/>
    <col min="3" max="3" width="10.140625" style="1" customWidth="1"/>
    <col min="4" max="4" width="11.140625" style="1" customWidth="1"/>
    <col min="5" max="5" width="12.7109375" style="1" customWidth="1"/>
    <col min="6" max="6" width="42.140625" style="1" customWidth="1"/>
    <col min="7" max="7" width="34.42578125" style="1" customWidth="1"/>
    <col min="8" max="8" width="29.42578125" style="1" customWidth="1"/>
    <col min="9" max="9" width="14.28515625" style="1" customWidth="1"/>
    <col min="10" max="10" width="12.28515625" style="1" customWidth="1"/>
    <col min="11" max="11" width="14.140625" style="1" hidden="1" customWidth="1"/>
    <col min="12" max="12" width="18.7109375" style="1" customWidth="1"/>
    <col min="13" max="16384" width="11.42578125" style="1"/>
  </cols>
  <sheetData>
    <row r="1" spans="2:12" ht="13.5" thickBot="1"/>
    <row r="2" spans="2:12" ht="15" customHeight="1">
      <c r="B2" s="145" t="s">
        <v>52</v>
      </c>
      <c r="C2" s="146"/>
      <c r="D2" s="146"/>
      <c r="E2" s="146"/>
      <c r="F2" s="146"/>
      <c r="G2" s="146"/>
      <c r="H2" s="146"/>
      <c r="I2" s="146"/>
      <c r="J2" s="146"/>
      <c r="K2" s="146"/>
      <c r="L2" s="147"/>
    </row>
    <row r="3" spans="2:12" ht="15" customHeight="1">
      <c r="B3" s="148"/>
      <c r="C3" s="149"/>
      <c r="D3" s="149"/>
      <c r="E3" s="149"/>
      <c r="F3" s="149"/>
      <c r="G3" s="149"/>
      <c r="H3" s="149"/>
      <c r="I3" s="149"/>
      <c r="J3" s="149"/>
      <c r="K3" s="149"/>
      <c r="L3" s="150"/>
    </row>
    <row r="4" spans="2:12" ht="15" customHeight="1" thickBot="1">
      <c r="B4" s="151"/>
      <c r="C4" s="152"/>
      <c r="D4" s="152"/>
      <c r="E4" s="152"/>
      <c r="F4" s="152"/>
      <c r="G4" s="152"/>
      <c r="H4" s="152"/>
      <c r="I4" s="152"/>
      <c r="J4" s="152"/>
      <c r="K4" s="152"/>
      <c r="L4" s="153"/>
    </row>
    <row r="5" spans="2:12" ht="15.75" thickBot="1">
      <c r="B5" s="121" t="s">
        <v>41</v>
      </c>
      <c r="C5" s="116"/>
      <c r="D5" s="117"/>
      <c r="E5" s="117"/>
      <c r="F5" s="117"/>
      <c r="G5" s="117"/>
      <c r="H5" s="118"/>
      <c r="I5" s="163" t="s">
        <v>6</v>
      </c>
      <c r="J5" s="164"/>
      <c r="K5" s="164"/>
      <c r="L5" s="165"/>
    </row>
    <row r="6" spans="2:12" ht="15">
      <c r="B6" s="4"/>
      <c r="C6" s="114"/>
      <c r="D6" s="119"/>
      <c r="E6" s="119"/>
      <c r="F6" s="119"/>
      <c r="G6" s="119"/>
      <c r="H6" s="120"/>
      <c r="I6" s="103" t="s">
        <v>4</v>
      </c>
      <c r="J6" s="170"/>
      <c r="K6" s="171"/>
      <c r="L6" s="172"/>
    </row>
    <row r="7" spans="2:12" ht="15">
      <c r="B7" s="4" t="s">
        <v>10</v>
      </c>
      <c r="C7" s="115"/>
      <c r="D7" s="112"/>
      <c r="E7" s="112"/>
      <c r="F7" s="112"/>
      <c r="G7" s="112"/>
      <c r="H7" s="113"/>
      <c r="I7" s="70" t="s">
        <v>11</v>
      </c>
      <c r="J7" s="167"/>
      <c r="K7" s="168"/>
      <c r="L7" s="169"/>
    </row>
    <row r="8" spans="2:12" ht="15">
      <c r="B8" s="4"/>
      <c r="C8" s="115"/>
      <c r="D8" s="112"/>
      <c r="E8" s="112"/>
      <c r="F8" s="112"/>
      <c r="G8" s="112"/>
      <c r="H8" s="113"/>
      <c r="I8" s="6" t="s">
        <v>0</v>
      </c>
      <c r="J8" s="167"/>
      <c r="K8" s="168"/>
      <c r="L8" s="169"/>
    </row>
    <row r="9" spans="2:12" ht="15">
      <c r="B9" s="4" t="s">
        <v>42</v>
      </c>
      <c r="C9" s="115"/>
      <c r="D9" s="112"/>
      <c r="E9" s="112"/>
      <c r="F9" s="112"/>
      <c r="G9" s="112"/>
      <c r="H9" s="113"/>
      <c r="I9" s="6" t="s">
        <v>1</v>
      </c>
      <c r="J9" s="160"/>
      <c r="K9" s="161"/>
      <c r="L9" s="162"/>
    </row>
    <row r="10" spans="2:12" ht="15">
      <c r="B10" s="129"/>
      <c r="C10" s="10"/>
      <c r="D10" s="54"/>
      <c r="E10" s="10"/>
      <c r="F10" s="5"/>
      <c r="G10" s="5"/>
      <c r="H10" s="130"/>
      <c r="I10" s="7" t="s">
        <v>3</v>
      </c>
      <c r="J10" s="157"/>
      <c r="K10" s="158"/>
      <c r="L10" s="159"/>
    </row>
    <row r="11" spans="2:12" ht="13.5" thickBot="1">
      <c r="B11" s="11"/>
      <c r="C11" s="12"/>
      <c r="D11" s="12"/>
      <c r="E11" s="13"/>
      <c r="F11" s="12"/>
      <c r="G11" s="12"/>
      <c r="H11" s="131"/>
      <c r="I11" s="8"/>
      <c r="J11" s="14"/>
      <c r="K11" s="14"/>
      <c r="L11" s="9"/>
    </row>
    <row r="12" spans="2:12" ht="15" customHeight="1">
      <c r="B12" s="154" t="s">
        <v>29</v>
      </c>
      <c r="C12" s="154" t="s">
        <v>5</v>
      </c>
      <c r="D12" s="154" t="s">
        <v>2</v>
      </c>
      <c r="E12" s="154" t="s">
        <v>30</v>
      </c>
      <c r="F12" s="154" t="s">
        <v>12</v>
      </c>
      <c r="G12" s="141" t="s">
        <v>28</v>
      </c>
      <c r="H12" s="143" t="s">
        <v>75</v>
      </c>
      <c r="I12" s="143" t="s">
        <v>13</v>
      </c>
      <c r="J12" s="143" t="s">
        <v>39</v>
      </c>
      <c r="K12" s="166" t="s">
        <v>14</v>
      </c>
      <c r="L12" s="143" t="s">
        <v>31</v>
      </c>
    </row>
    <row r="13" spans="2:12" ht="15.75" customHeight="1" thickBot="1">
      <c r="B13" s="155"/>
      <c r="C13" s="155"/>
      <c r="D13" s="155"/>
      <c r="E13" s="155"/>
      <c r="F13" s="155"/>
      <c r="G13" s="142"/>
      <c r="H13" s="144"/>
      <c r="I13" s="144"/>
      <c r="J13" s="156"/>
      <c r="K13" s="156"/>
      <c r="L13" s="156"/>
    </row>
    <row r="14" spans="2:12" ht="50.1" customHeight="1">
      <c r="B14" s="71">
        <v>1</v>
      </c>
      <c r="C14" s="91">
        <f>VLOOKUP(B14,'Completar SOFSE'!$A$6:$H$105,2,FALSE)</f>
        <v>4</v>
      </c>
      <c r="D14" s="91" t="str">
        <f>VLOOKUP(B14,'Completar SOFSE'!$A$6:$H$105,3,FALSE)</f>
        <v>C/U</v>
      </c>
      <c r="E14" s="91">
        <f>VLOOKUP(B14,'Completar SOFSE'!$A$6:$H$105,4,FALSE)</f>
        <v>1000001272</v>
      </c>
      <c r="F14" s="69" t="str">
        <f>VLOOKUP(B14,'Completar SOFSE'!$A$6:$H$105,6,FALSE)</f>
        <v>CONJUNTO TURBINA ROTOR DINAMICAMENTE EQ.</v>
      </c>
      <c r="G14" s="132" t="str">
        <f>VLOOKUP(B14,'Completar SOFSE'!$A$6:$H$105,7,FALSE)</f>
        <v>GM:9548308</v>
      </c>
      <c r="H14" s="92" t="str">
        <f>VLOOKUP(B14,'Completar SOFSE'!$A$6:$H$105,8,FALSE)</f>
        <v>-</v>
      </c>
      <c r="I14" s="93"/>
      <c r="J14" s="133"/>
      <c r="K14" s="72">
        <f t="shared" ref="K14:K19" si="0">+(C14*I14)*J14</f>
        <v>0</v>
      </c>
      <c r="L14" s="15">
        <f t="shared" ref="L14:L19" si="1">+C14*I14</f>
        <v>0</v>
      </c>
    </row>
    <row r="15" spans="2:12" ht="50.1" customHeight="1">
      <c r="B15" s="2">
        <v>2</v>
      </c>
      <c r="C15" s="91">
        <f>VLOOKUP(B15,'Completar SOFSE'!$A$6:$H$105,2,FALSE)</f>
        <v>4</v>
      </c>
      <c r="D15" s="91" t="str">
        <f>VLOOKUP(B15,'Completar SOFSE'!$A$6:$H$105,3,FALSE)</f>
        <v>C/U</v>
      </c>
      <c r="E15" s="91">
        <f>VLOOKUP(B15,'Completar SOFSE'!$A$6:$H$105,4,FALSE)</f>
        <v>1000001274</v>
      </c>
      <c r="F15" s="69" t="str">
        <f>VLOOKUP(B15,'Completar SOFSE'!$A$6:$H$105,6,FALSE)</f>
        <v>CONJUNTO DE TURBINA Y ROTOR</v>
      </c>
      <c r="G15" s="132" t="str">
        <f>VLOOKUP(B15,'Completar SOFSE'!$A$6:$H$105,7,FALSE)</f>
        <v>GM:9550717</v>
      </c>
      <c r="H15" s="92" t="str">
        <f>VLOOKUP(B15,'Completar SOFSE'!$A$6:$H$105,8,FALSE)</f>
        <v>-</v>
      </c>
      <c r="I15" s="89"/>
      <c r="J15" s="133"/>
      <c r="K15" s="72">
        <f t="shared" si="0"/>
        <v>0</v>
      </c>
      <c r="L15" s="29">
        <f t="shared" si="1"/>
        <v>0</v>
      </c>
    </row>
    <row r="16" spans="2:12" ht="50.1" customHeight="1">
      <c r="B16" s="2">
        <v>3</v>
      </c>
      <c r="C16" s="91">
        <f>VLOOKUP(B16,'Completar SOFSE'!$A$6:$H$105,2,FALSE)</f>
        <v>6</v>
      </c>
      <c r="D16" s="91" t="str">
        <f>VLOOKUP(B16,'Completar SOFSE'!$A$6:$H$105,3,FALSE)</f>
        <v>C/U</v>
      </c>
      <c r="E16" s="91">
        <f>VLOOKUP(B16,'Completar SOFSE'!$A$6:$H$105,4,FALSE)</f>
        <v>1000001262</v>
      </c>
      <c r="F16" s="69" t="str">
        <f>VLOOKUP(B16,'Completar SOFSE'!$A$6:$H$105,6,FALSE)</f>
        <v>ARO DIFUSOR DE AIRE</v>
      </c>
      <c r="G16" s="132" t="str">
        <f>VLOOKUP(B16,'Completar SOFSE'!$A$6:$H$105,7,FALSE)</f>
        <v>GM:9570957</v>
      </c>
      <c r="H16" s="92" t="str">
        <f>VLOOKUP(B16,'Completar SOFSE'!$A$6:$H$105,8,FALSE)</f>
        <v>-</v>
      </c>
      <c r="I16" s="90"/>
      <c r="J16" s="133"/>
      <c r="K16" s="72">
        <f t="shared" si="0"/>
        <v>0</v>
      </c>
      <c r="L16" s="29">
        <f t="shared" si="1"/>
        <v>0</v>
      </c>
    </row>
    <row r="17" spans="2:12" ht="50.1" customHeight="1">
      <c r="B17" s="2">
        <v>4</v>
      </c>
      <c r="C17" s="91">
        <f>VLOOKUP(B17,'Completar SOFSE'!$A$6:$H$105,2,FALSE)</f>
        <v>6</v>
      </c>
      <c r="D17" s="91" t="str">
        <f>VLOOKUP(B17,'Completar SOFSE'!$A$6:$H$105,3,FALSE)</f>
        <v>C/U</v>
      </c>
      <c r="E17" s="91">
        <f>VLOOKUP(B17,'Completar SOFSE'!$A$6:$H$105,4,FALSE)</f>
        <v>1000031157</v>
      </c>
      <c r="F17" s="69" t="str">
        <f>VLOOKUP(B17,'Completar SOFSE'!$A$6:$H$105,6,FALSE)</f>
        <v>TUERCA ESPECIAL ALOJAMIENTO PARA BOGIE</v>
      </c>
      <c r="G17" s="132" t="str">
        <f>VLOOKUP(B17,'Completar SOFSE'!$A$6:$H$105,7,FALSE)</f>
        <v>GM:8099553</v>
      </c>
      <c r="H17" s="92" t="str">
        <f>VLOOKUP(B17,'Completar SOFSE'!$A$6:$H$105,8,FALSE)</f>
        <v>-</v>
      </c>
      <c r="I17" s="90"/>
      <c r="J17" s="133"/>
      <c r="K17" s="72">
        <f t="shared" si="0"/>
        <v>0</v>
      </c>
      <c r="L17" s="29">
        <f t="shared" si="1"/>
        <v>0</v>
      </c>
    </row>
    <row r="18" spans="2:12" ht="50.1" customHeight="1">
      <c r="B18" s="2">
        <v>5</v>
      </c>
      <c r="C18" s="91">
        <f>VLOOKUP(B18,'Completar SOFSE'!$A$6:$H$105,2,FALSE)</f>
        <v>5</v>
      </c>
      <c r="D18" s="91" t="str">
        <f>VLOOKUP(B18,'Completar SOFSE'!$A$6:$H$105,3,FALSE)</f>
        <v>C/U</v>
      </c>
      <c r="E18" s="91">
        <f>VLOOKUP(B18,'Completar SOFSE'!$A$6:$H$105,4,FALSE)</f>
        <v>1000001302</v>
      </c>
      <c r="F18" s="69" t="str">
        <f>VLOOKUP(B18,'Completar SOFSE'!$A$6:$H$105,6,FALSE)</f>
        <v>COJINETE COMPRESOR ASIENTO ESFERICO</v>
      </c>
      <c r="G18" s="132" t="str">
        <f>VLOOKUP(B18,'Completar SOFSE'!$A$6:$H$105,7,FALSE)</f>
        <v>GM:8329489</v>
      </c>
      <c r="H18" s="92" t="str">
        <f>VLOOKUP(B18,'Completar SOFSE'!$A$6:$H$105,8,FALSE)</f>
        <v>-</v>
      </c>
      <c r="I18" s="90"/>
      <c r="J18" s="133"/>
      <c r="K18" s="72">
        <f t="shared" si="0"/>
        <v>0</v>
      </c>
      <c r="L18" s="29">
        <f t="shared" si="1"/>
        <v>0</v>
      </c>
    </row>
    <row r="19" spans="2:12" ht="50.1" customHeight="1">
      <c r="B19" s="2">
        <v>6</v>
      </c>
      <c r="C19" s="91">
        <f>VLOOKUP(B19,'Completar SOFSE'!$A$6:$H$105,2,FALSE)</f>
        <v>8</v>
      </c>
      <c r="D19" s="91" t="str">
        <f>VLOOKUP(B19,'Completar SOFSE'!$A$6:$H$105,3,FALSE)</f>
        <v>C/U</v>
      </c>
      <c r="E19" s="91">
        <f>VLOOKUP(B19,'Completar SOFSE'!$A$6:$H$105,4,FALSE)</f>
        <v>1000001303</v>
      </c>
      <c r="F19" s="69" t="str">
        <f>VLOOKUP(B19,'Completar SOFSE'!$A$6:$H$105,6,FALSE)</f>
        <v>COJINETE DE EJE DE TURBINA DE ESCAPE</v>
      </c>
      <c r="G19" s="132" t="str">
        <f>VLOOKUP(B19,'Completar SOFSE'!$A$6:$H$105,7,FALSE)</f>
        <v>GM:40061562</v>
      </c>
      <c r="H19" s="92" t="str">
        <f>VLOOKUP(B19,'Completar SOFSE'!$A$6:$H$105,8,FALSE)</f>
        <v>-</v>
      </c>
      <c r="I19" s="90"/>
      <c r="J19" s="133"/>
      <c r="K19" s="72">
        <f t="shared" si="0"/>
        <v>0</v>
      </c>
      <c r="L19" s="29">
        <f t="shared" si="1"/>
        <v>0</v>
      </c>
    </row>
    <row r="20" spans="2:12" ht="50.1" customHeight="1">
      <c r="B20" s="2">
        <v>7</v>
      </c>
      <c r="C20" s="91">
        <f>VLOOKUP(B20,'Completar SOFSE'!$A$6:$H$105,2,FALSE)</f>
        <v>1</v>
      </c>
      <c r="D20" s="91" t="str">
        <f>VLOOKUP(B20,'Completar SOFSE'!$A$6:$H$105,3,FALSE)</f>
        <v>C/U</v>
      </c>
      <c r="E20" s="91">
        <f>VLOOKUP(B20,'Completar SOFSE'!$A$6:$H$105,4,FALSE)</f>
        <v>1000000471</v>
      </c>
      <c r="F20" s="69" t="str">
        <f>VLOOKUP(B20,'Completar SOFSE'!$A$6:$H$105,6,FALSE)</f>
        <v>PERNO PARA ESLABON DE SEGURIDAD</v>
      </c>
      <c r="G20" s="132" t="str">
        <f>VLOOKUP(B20,'Completar SOFSE'!$A$6:$H$105,7,FALSE)</f>
        <v>GM:8241781</v>
      </c>
      <c r="H20" s="92" t="str">
        <f>VLOOKUP(B20,'Completar SOFSE'!$A$6:$H$105,8,FALSE)</f>
        <v>-</v>
      </c>
      <c r="I20" s="90"/>
      <c r="J20" s="133"/>
      <c r="K20" s="72">
        <f t="shared" ref="K20" si="2">+(C20*I20)*J20</f>
        <v>0</v>
      </c>
      <c r="L20" s="29">
        <f t="shared" ref="L20" si="3">+C20*I20</f>
        <v>0</v>
      </c>
    </row>
    <row r="21" spans="2:12" ht="50.1" customHeight="1">
      <c r="B21" s="2">
        <v>8</v>
      </c>
      <c r="C21" s="91">
        <f>VLOOKUP(B21,'Completar SOFSE'!$A$6:$H$105,2,FALSE)</f>
        <v>8</v>
      </c>
      <c r="D21" s="91" t="str">
        <f>VLOOKUP(B21,'Completar SOFSE'!$A$6:$H$105,3,FALSE)</f>
        <v>C/U</v>
      </c>
      <c r="E21" s="91">
        <f>VLOOKUP(B21,'Completar SOFSE'!$A$6:$H$105,4,FALSE)</f>
        <v>1000001304</v>
      </c>
      <c r="F21" s="69" t="str">
        <f>VLOOKUP(B21,'Completar SOFSE'!$A$6:$H$105,6,FALSE)</f>
        <v>COJINETE DE EMPUJE DE EJE DE TURBINA DE ESCAPE</v>
      </c>
      <c r="G21" s="132" t="str">
        <f>VLOOKUP(B21,'Completar SOFSE'!$A$6:$H$105,7,FALSE)</f>
        <v>GM:9540818</v>
      </c>
      <c r="H21" s="92" t="str">
        <f>VLOOKUP(B21,'Completar SOFSE'!$A$6:$H$105,8,FALSE)</f>
        <v>-</v>
      </c>
      <c r="I21" s="90"/>
      <c r="J21" s="133"/>
      <c r="K21" s="72">
        <f t="shared" ref="K21:K34" si="4">+(C21*I21)*J21</f>
        <v>0</v>
      </c>
      <c r="L21" s="29">
        <f t="shared" ref="L21:L34" si="5">+C21*I21</f>
        <v>0</v>
      </c>
    </row>
    <row r="22" spans="2:12" ht="50.1" customHeight="1">
      <c r="B22" s="2">
        <v>9</v>
      </c>
      <c r="C22" s="91">
        <f>VLOOKUP(B22,'Completar SOFSE'!$A$6:$H$105,2,FALSE)</f>
        <v>2</v>
      </c>
      <c r="D22" s="91" t="str">
        <f>VLOOKUP(B22,'Completar SOFSE'!$A$6:$H$105,3,FALSE)</f>
        <v>C/U</v>
      </c>
      <c r="E22" s="91">
        <f>VLOOKUP(B22,'Completar SOFSE'!$A$6:$H$105,4,FALSE)</f>
        <v>1000001407</v>
      </c>
      <c r="F22" s="69" t="str">
        <f>VLOOKUP(B22,'Completar SOFSE'!$A$6:$H$105,6,FALSE)</f>
        <v>SEPARADOR DE RODAMIENTO TRASERO</v>
      </c>
      <c r="G22" s="132" t="str">
        <f>VLOOKUP(B22,'Completar SOFSE'!$A$6:$H$105,7,FALSE)</f>
        <v>GM:8358582</v>
      </c>
      <c r="H22" s="92" t="str">
        <f>VLOOKUP(B22,'Completar SOFSE'!$A$6:$H$105,8,FALSE)</f>
        <v>-</v>
      </c>
      <c r="I22" s="90"/>
      <c r="J22" s="133"/>
      <c r="K22" s="72">
        <f t="shared" si="4"/>
        <v>0</v>
      </c>
      <c r="L22" s="29">
        <f t="shared" si="5"/>
        <v>0</v>
      </c>
    </row>
    <row r="23" spans="2:12" ht="50.1" customHeight="1">
      <c r="B23" s="2">
        <v>10</v>
      </c>
      <c r="C23" s="91">
        <f>VLOOKUP(B23,'Completar SOFSE'!$A$6:$H$105,2,FALSE)</f>
        <v>195</v>
      </c>
      <c r="D23" s="91" t="str">
        <f>VLOOKUP(B23,'Completar SOFSE'!$A$6:$H$105,3,FALSE)</f>
        <v>C/U</v>
      </c>
      <c r="E23" s="91">
        <f>VLOOKUP(B23,'Completar SOFSE'!$A$6:$H$105,4,FALSE)</f>
        <v>1000022344</v>
      </c>
      <c r="F23" s="69" t="str">
        <f>VLOOKUP(B23,'Completar SOFSE'!$A$6:$H$105,6,FALSE)</f>
        <v>JUNTA VALVULA DE SUCCION BAJA PRESION</v>
      </c>
      <c r="G23" s="132" t="str">
        <f>VLOOKUP(B23,'Completar SOFSE'!$A$6:$H$105,7,FALSE)</f>
        <v>GM:8083592</v>
      </c>
      <c r="H23" s="92" t="str">
        <f>VLOOKUP(B23,'Completar SOFSE'!$A$6:$H$105,8,FALSE)</f>
        <v>008501DTMR0411 - EM. A</v>
      </c>
      <c r="I23" s="90"/>
      <c r="J23" s="133"/>
      <c r="K23" s="72">
        <f t="shared" si="4"/>
        <v>0</v>
      </c>
      <c r="L23" s="29">
        <f t="shared" si="5"/>
        <v>0</v>
      </c>
    </row>
    <row r="24" spans="2:12" ht="50.1" customHeight="1">
      <c r="B24" s="2">
        <v>11</v>
      </c>
      <c r="C24" s="91">
        <f>VLOOKUP(B24,'Completar SOFSE'!$A$6:$H$105,2,FALSE)</f>
        <v>3</v>
      </c>
      <c r="D24" s="91" t="str">
        <f>VLOOKUP(B24,'Completar SOFSE'!$A$6:$H$105,3,FALSE)</f>
        <v>C/U</v>
      </c>
      <c r="E24" s="91">
        <f>VLOOKUP(B24,'Completar SOFSE'!$A$6:$H$105,4,FALSE)</f>
        <v>1000001337</v>
      </c>
      <c r="F24" s="69" t="str">
        <f>VLOOKUP(B24,'Completar SOFSE'!$A$6:$H$105,6,FALSE)</f>
        <v>SELLO ESPIRALADO</v>
      </c>
      <c r="G24" s="132" t="str">
        <f>VLOOKUP(B24,'Completar SOFSE'!$A$6:$H$105,7,FALSE)</f>
        <v>GM:9579526</v>
      </c>
      <c r="H24" s="92" t="str">
        <f>VLOOKUP(B24,'Completar SOFSE'!$A$6:$H$105,8,FALSE)</f>
        <v>-</v>
      </c>
      <c r="I24" s="90"/>
      <c r="J24" s="133"/>
      <c r="K24" s="72">
        <f t="shared" si="4"/>
        <v>0</v>
      </c>
      <c r="L24" s="29">
        <f t="shared" si="5"/>
        <v>0</v>
      </c>
    </row>
    <row r="25" spans="2:12" ht="50.1" customHeight="1">
      <c r="B25" s="2">
        <v>12</v>
      </c>
      <c r="C25" s="91">
        <f>VLOOKUP(B25,'Completar SOFSE'!$A$6:$H$105,2,FALSE)</f>
        <v>17</v>
      </c>
      <c r="D25" s="91" t="str">
        <f>VLOOKUP(B25,'Completar SOFSE'!$A$6:$H$105,3,FALSE)</f>
        <v>C/U</v>
      </c>
      <c r="E25" s="91">
        <f>VLOOKUP(B25,'Completar SOFSE'!$A$6:$H$105,4,FALSE)</f>
        <v>1000001320</v>
      </c>
      <c r="F25" s="69" t="str">
        <f>VLOOKUP(B25,'Completar SOFSE'!$A$6:$H$105,6,FALSE)</f>
        <v>RETENEDOR DE DIFUSOR</v>
      </c>
      <c r="G25" s="132" t="str">
        <f>VLOOKUP(B25,'Completar SOFSE'!$A$6:$H$105,7,FALSE)</f>
        <v>GM:8474749</v>
      </c>
      <c r="H25" s="92" t="str">
        <f>VLOOKUP(B25,'Completar SOFSE'!$A$6:$H$105,8,FALSE)</f>
        <v>-</v>
      </c>
      <c r="I25" s="90"/>
      <c r="J25" s="133"/>
      <c r="K25" s="72">
        <f t="shared" si="4"/>
        <v>0</v>
      </c>
      <c r="L25" s="29">
        <f t="shared" si="5"/>
        <v>0</v>
      </c>
    </row>
    <row r="26" spans="2:12" ht="50.1" customHeight="1">
      <c r="B26" s="2">
        <v>13</v>
      </c>
      <c r="C26" s="91">
        <f>VLOOKUP(B26,'Completar SOFSE'!$A$6:$H$105,2,FALSE)</f>
        <v>2</v>
      </c>
      <c r="D26" s="91" t="str">
        <f>VLOOKUP(B26,'Completar SOFSE'!$A$6:$H$105,3,FALSE)</f>
        <v>C/U</v>
      </c>
      <c r="E26" s="91">
        <f>VLOOKUP(B26,'Completar SOFSE'!$A$6:$H$105,4,FALSE)</f>
        <v>1000002763</v>
      </c>
      <c r="F26" s="69" t="str">
        <f>VLOOKUP(B26,'Completar SOFSE'!$A$6:$H$105,6,FALSE)</f>
        <v>JUNTA ENTRE CUERPO Y TAPA DEL CILINDRO DE OPERACION DE PERSIANA</v>
      </c>
      <c r="G26" s="132" t="str">
        <f>VLOOKUP(B26,'Completar SOFSE'!$A$6:$H$105,7,FALSE)</f>
        <v>GM:9570849</v>
      </c>
      <c r="H26" s="92" t="str">
        <f>VLOOKUP(B26,'Completar SOFSE'!$A$6:$H$105,8,FALSE)</f>
        <v>008560DTMR0447 - REV A</v>
      </c>
      <c r="I26" s="90"/>
      <c r="J26" s="133"/>
      <c r="K26" s="72">
        <f t="shared" si="4"/>
        <v>0</v>
      </c>
      <c r="L26" s="29">
        <f t="shared" si="5"/>
        <v>0</v>
      </c>
    </row>
    <row r="27" spans="2:12" ht="50.1" customHeight="1">
      <c r="B27" s="2">
        <v>14</v>
      </c>
      <c r="C27" s="91">
        <f>VLOOKUP(B27,'Completar SOFSE'!$A$6:$H$105,2,FALSE)</f>
        <v>5</v>
      </c>
      <c r="D27" s="91" t="str">
        <f>VLOOKUP(B27,'Completar SOFSE'!$A$6:$H$105,3,FALSE)</f>
        <v>C/U</v>
      </c>
      <c r="E27" s="91">
        <f>VLOOKUP(B27,'Completar SOFSE'!$A$6:$H$105,4,FALSE)</f>
        <v>1000001355</v>
      </c>
      <c r="F27" s="69" t="str">
        <f>VLOOKUP(B27,'Completar SOFSE'!$A$6:$H$105,6,FALSE)</f>
        <v>CONJUNTO EMBRAGUE CON CORONA</v>
      </c>
      <c r="G27" s="132" t="str">
        <f>VLOOKUP(B27,'Completar SOFSE'!$A$6:$H$105,7,FALSE)</f>
        <v>GM:8491711</v>
      </c>
      <c r="H27" s="92" t="str">
        <f>VLOOKUP(B27,'Completar SOFSE'!$A$6:$H$105,8,FALSE)</f>
        <v>-</v>
      </c>
      <c r="I27" s="90"/>
      <c r="J27" s="133"/>
      <c r="K27" s="72">
        <f t="shared" si="4"/>
        <v>0</v>
      </c>
      <c r="L27" s="29">
        <f t="shared" si="5"/>
        <v>0</v>
      </c>
    </row>
    <row r="28" spans="2:12" ht="50.1" customHeight="1">
      <c r="B28" s="2">
        <v>15</v>
      </c>
      <c r="C28" s="91">
        <f>VLOOKUP(B28,'Completar SOFSE'!$A$6:$H$105,2,FALSE)</f>
        <v>141</v>
      </c>
      <c r="D28" s="91" t="str">
        <f>VLOOKUP(B28,'Completar SOFSE'!$A$6:$H$105,3,FALSE)</f>
        <v>C/U</v>
      </c>
      <c r="E28" s="91">
        <f>VLOOKUP(B28,'Completar SOFSE'!$A$6:$H$105,4,FALSE)</f>
        <v>1000001281</v>
      </c>
      <c r="F28" s="69" t="str">
        <f>VLOOKUP(B28,'Completar SOFSE'!$A$6:$H$105,6,FALSE)</f>
        <v>ALABE DE TURBINA ESCAPE</v>
      </c>
      <c r="G28" s="132" t="str">
        <f>VLOOKUP(B28,'Completar SOFSE'!$A$6:$H$105,7,FALSE)</f>
        <v>GM:9518646</v>
      </c>
      <c r="H28" s="92" t="str">
        <f>VLOOKUP(B28,'Completar SOFSE'!$A$6:$H$105,8,FALSE)</f>
        <v>-</v>
      </c>
      <c r="I28" s="90"/>
      <c r="J28" s="133"/>
      <c r="K28" s="72">
        <f t="shared" si="4"/>
        <v>0</v>
      </c>
      <c r="L28" s="29">
        <f t="shared" si="5"/>
        <v>0</v>
      </c>
    </row>
    <row r="29" spans="2:12" ht="50.1" customHeight="1">
      <c r="B29" s="2">
        <v>16</v>
      </c>
      <c r="C29" s="91">
        <f>VLOOKUP(B29,'Completar SOFSE'!$A$6:$H$105,2,FALSE)</f>
        <v>141</v>
      </c>
      <c r="D29" s="91" t="str">
        <f>VLOOKUP(B29,'Completar SOFSE'!$A$6:$H$105,3,FALSE)</f>
        <v>C/U</v>
      </c>
      <c r="E29" s="91">
        <f>VLOOKUP(B29,'Completar SOFSE'!$A$6:$H$105,4,FALSE)</f>
        <v>1000001282</v>
      </c>
      <c r="F29" s="69" t="str">
        <f>VLOOKUP(B29,'Completar SOFSE'!$A$6:$H$105,6,FALSE)</f>
        <v>ALABE DE TURBINA ESCAPE</v>
      </c>
      <c r="G29" s="132" t="str">
        <f>VLOOKUP(B29,'Completar SOFSE'!$A$6:$H$105,7,FALSE)</f>
        <v>GM:9518647</v>
      </c>
      <c r="H29" s="92" t="str">
        <f>VLOOKUP(B29,'Completar SOFSE'!$A$6:$H$105,8,FALSE)</f>
        <v>-</v>
      </c>
      <c r="I29" s="90"/>
      <c r="J29" s="133"/>
      <c r="K29" s="72">
        <f t="shared" si="4"/>
        <v>0</v>
      </c>
      <c r="L29" s="29">
        <f t="shared" si="5"/>
        <v>0</v>
      </c>
    </row>
    <row r="30" spans="2:12" ht="50.1" customHeight="1">
      <c r="B30" s="2">
        <v>17</v>
      </c>
      <c r="C30" s="91">
        <f>VLOOKUP(B30,'Completar SOFSE'!$A$6:$H$105,2,FALSE)</f>
        <v>5</v>
      </c>
      <c r="D30" s="91" t="str">
        <f>VLOOKUP(B30,'Completar SOFSE'!$A$6:$H$105,3,FALSE)</f>
        <v>C/U</v>
      </c>
      <c r="E30" s="91">
        <f>VLOOKUP(B30,'Completar SOFSE'!$A$6:$H$105,4,FALSE)</f>
        <v>1000001321</v>
      </c>
      <c r="F30" s="69" t="str">
        <f>VLOOKUP(B30,'Completar SOFSE'!$A$6:$H$105,6,FALSE)</f>
        <v>ANILLO SOPORTE DE SELLO DE ESCAPE DE TURBO</v>
      </c>
      <c r="G30" s="132" t="str">
        <f>VLOOKUP(B30,'Completar SOFSE'!$A$6:$H$105,7,FALSE)</f>
        <v>GM:9319935</v>
      </c>
      <c r="H30" s="92" t="str">
        <f>VLOOKUP(B30,'Completar SOFSE'!$A$6:$H$105,8,FALSE)</f>
        <v>-</v>
      </c>
      <c r="I30" s="90"/>
      <c r="J30" s="133"/>
      <c r="K30" s="72">
        <f t="shared" si="4"/>
        <v>0</v>
      </c>
      <c r="L30" s="29">
        <f t="shared" si="5"/>
        <v>0</v>
      </c>
    </row>
    <row r="31" spans="2:12" ht="50.1" customHeight="1">
      <c r="B31" s="2">
        <v>18</v>
      </c>
      <c r="C31" s="91">
        <f>VLOOKUP(B31,'Completar SOFSE'!$A$6:$H$105,2,FALSE)</f>
        <v>58</v>
      </c>
      <c r="D31" s="91" t="str">
        <f>VLOOKUP(B31,'Completar SOFSE'!$A$6:$H$105,3,FALSE)</f>
        <v>C/U</v>
      </c>
      <c r="E31" s="91">
        <f>VLOOKUP(B31,'Completar SOFSE'!$A$6:$H$105,4,FALSE)</f>
        <v>1000002412</v>
      </c>
      <c r="F31" s="69" t="str">
        <f>VLOOKUP(B31,'Completar SOFSE'!$A$6:$H$105,6,FALSE)</f>
        <v>JUNTA ENTRE MULTIPLE SUPERIOR Y NUCLEO</v>
      </c>
      <c r="G31" s="132" t="str">
        <f>VLOOKUP(B31,'Completar SOFSE'!$A$6:$H$105,7,FALSE)</f>
        <v>GM:8433087</v>
      </c>
      <c r="H31" s="92" t="str">
        <f>VLOOKUP(B31,'Completar SOFSE'!$A$6:$H$105,8,FALSE)</f>
        <v>-</v>
      </c>
      <c r="I31" s="90"/>
      <c r="J31" s="133"/>
      <c r="K31" s="72">
        <f t="shared" si="4"/>
        <v>0</v>
      </c>
      <c r="L31" s="29">
        <f t="shared" si="5"/>
        <v>0</v>
      </c>
    </row>
    <row r="32" spans="2:12" ht="50.1" customHeight="1">
      <c r="B32" s="2">
        <v>19</v>
      </c>
      <c r="C32" s="91">
        <f>VLOOKUP(B32,'Completar SOFSE'!$A$6:$H$105,2,FALSE)</f>
        <v>6</v>
      </c>
      <c r="D32" s="91" t="str">
        <f>VLOOKUP(B32,'Completar SOFSE'!$A$6:$H$105,3,FALSE)</f>
        <v>C/U</v>
      </c>
      <c r="E32" s="91">
        <f>VLOOKUP(B32,'Completar SOFSE'!$A$6:$H$105,4,FALSE)</f>
        <v>1000001296</v>
      </c>
      <c r="F32" s="69" t="str">
        <f>VLOOKUP(B32,'Completar SOFSE'!$A$6:$H$105,6,FALSE)</f>
        <v>ARANDELA DE EMPUJE</v>
      </c>
      <c r="G32" s="132" t="str">
        <f>VLOOKUP(B32,'Completar SOFSE'!$A$6:$H$105,7,FALSE)</f>
        <v>GM:9503272</v>
      </c>
      <c r="H32" s="92" t="str">
        <f>VLOOKUP(B32,'Completar SOFSE'!$A$6:$H$105,8,FALSE)</f>
        <v>-</v>
      </c>
      <c r="I32" s="90"/>
      <c r="J32" s="133"/>
      <c r="K32" s="72">
        <f t="shared" si="4"/>
        <v>0</v>
      </c>
      <c r="L32" s="29">
        <f t="shared" si="5"/>
        <v>0</v>
      </c>
    </row>
    <row r="33" spans="2:12" ht="50.1" customHeight="1">
      <c r="B33" s="2">
        <v>20</v>
      </c>
      <c r="C33" s="91">
        <f>VLOOKUP(B33,'Completar SOFSE'!$A$6:$H$105,2,FALSE)</f>
        <v>1</v>
      </c>
      <c r="D33" s="91" t="str">
        <f>VLOOKUP(B33,'Completar SOFSE'!$A$6:$H$105,3,FALSE)</f>
        <v>C/U</v>
      </c>
      <c r="E33" s="91">
        <f>VLOOKUP(B33,'Completar SOFSE'!$A$6:$H$105,4,FALSE)</f>
        <v>1000001292</v>
      </c>
      <c r="F33" s="69" t="str">
        <f>VLOOKUP(B33,'Completar SOFSE'!$A$6:$H$105,6,FALSE)</f>
        <v>ARANDELA RETENEDORA DEL ROTOR</v>
      </c>
      <c r="G33" s="132" t="str">
        <f>VLOOKUP(B33,'Completar SOFSE'!$A$6:$H$105,7,FALSE)</f>
        <v>GM:9528218</v>
      </c>
      <c r="H33" s="92" t="str">
        <f>VLOOKUP(B33,'Completar SOFSE'!$A$6:$H$105,8,FALSE)</f>
        <v>-</v>
      </c>
      <c r="I33" s="90"/>
      <c r="J33" s="133"/>
      <c r="K33" s="72">
        <f t="shared" si="4"/>
        <v>0</v>
      </c>
      <c r="L33" s="29">
        <f t="shared" si="5"/>
        <v>0</v>
      </c>
    </row>
    <row r="34" spans="2:12" ht="50.1" customHeight="1" thickBot="1">
      <c r="B34" s="2">
        <v>21</v>
      </c>
      <c r="C34" s="91">
        <f>VLOOKUP(B34,'Completar SOFSE'!$A$6:$H$105,2,FALSE)</f>
        <v>10</v>
      </c>
      <c r="D34" s="91" t="str">
        <f>VLOOKUP(B34,'Completar SOFSE'!$A$6:$H$105,3,FALSE)</f>
        <v>C/U</v>
      </c>
      <c r="E34" s="91">
        <f>VLOOKUP(B34,'Completar SOFSE'!$A$6:$H$105,4,FALSE)</f>
        <v>1000001312</v>
      </c>
      <c r="F34" s="69" t="str">
        <f>VLOOKUP(B34,'Completar SOFSE'!$A$6:$H$105,6,FALSE)</f>
        <v>JUNTA ESPIRALADA METALICA</v>
      </c>
      <c r="G34" s="132" t="str">
        <f>VLOOKUP(B34,'Completar SOFSE'!$A$6:$H$105,7,FALSE)</f>
        <v>GM:9579526</v>
      </c>
      <c r="H34" s="92" t="str">
        <f>VLOOKUP(B34,'Completar SOFSE'!$A$6:$H$105,8,FALSE)</f>
        <v>-</v>
      </c>
      <c r="I34" s="90"/>
      <c r="J34" s="133"/>
      <c r="K34" s="72">
        <f t="shared" si="4"/>
        <v>0</v>
      </c>
      <c r="L34" s="29">
        <f t="shared" si="5"/>
        <v>0</v>
      </c>
    </row>
    <row r="35" spans="2:12" ht="19.5" customHeight="1" thickBot="1">
      <c r="B35" s="138" t="s">
        <v>35</v>
      </c>
      <c r="C35" s="139"/>
      <c r="D35" s="139"/>
      <c r="E35" s="139"/>
      <c r="F35" s="140"/>
      <c r="G35" s="84"/>
      <c r="H35" s="84"/>
      <c r="I35" s="94"/>
      <c r="J35" s="94"/>
      <c r="K35" s="88">
        <f>SUM(K14:K34)</f>
        <v>0</v>
      </c>
      <c r="L35" s="88">
        <f>SUM(L14:L34)</f>
        <v>0</v>
      </c>
    </row>
    <row r="36" spans="2:12" ht="16.5" customHeight="1" thickBot="1">
      <c r="B36" s="138" t="s">
        <v>8</v>
      </c>
      <c r="C36" s="139"/>
      <c r="D36" s="139"/>
      <c r="E36" s="139"/>
      <c r="F36" s="140"/>
      <c r="G36" s="82"/>
      <c r="H36" s="56"/>
      <c r="I36" s="57"/>
      <c r="J36" s="57"/>
      <c r="K36" s="58"/>
      <c r="L36" s="59">
        <f>K35</f>
        <v>0</v>
      </c>
    </row>
    <row r="37" spans="2:12" ht="18.75" thickBot="1">
      <c r="B37" s="138" t="s">
        <v>36</v>
      </c>
      <c r="C37" s="139"/>
      <c r="D37" s="139"/>
      <c r="E37" s="139"/>
      <c r="F37" s="140"/>
      <c r="G37" s="82"/>
      <c r="H37" s="56"/>
      <c r="I37" s="57"/>
      <c r="J37" s="57"/>
      <c r="K37" s="58"/>
      <c r="L37" s="60">
        <f>+L35+L36</f>
        <v>0</v>
      </c>
    </row>
    <row r="38" spans="2:12" ht="18.75" customHeight="1" thickBot="1">
      <c r="B38" s="74"/>
      <c r="C38" s="75"/>
      <c r="D38" s="75"/>
      <c r="E38" s="75"/>
      <c r="F38" s="76" t="s">
        <v>34</v>
      </c>
      <c r="G38" s="82"/>
      <c r="H38" s="73"/>
      <c r="I38" s="57"/>
      <c r="J38" s="57"/>
      <c r="K38" s="58"/>
      <c r="L38" s="60"/>
    </row>
    <row r="39" spans="2:12" ht="18.75" customHeight="1" thickBot="1">
      <c r="B39" s="125" t="s">
        <v>46</v>
      </c>
      <c r="C39" s="126"/>
      <c r="D39" s="127"/>
      <c r="E39" s="127"/>
      <c r="F39" s="127"/>
      <c r="G39" s="127"/>
      <c r="H39" s="127"/>
      <c r="I39" s="127"/>
      <c r="J39" s="127"/>
      <c r="K39" s="127"/>
      <c r="L39" s="128"/>
    </row>
    <row r="40" spans="2:12" ht="18.75" customHeight="1" thickBot="1">
      <c r="B40" s="125" t="s">
        <v>47</v>
      </c>
      <c r="C40" s="126"/>
      <c r="D40" s="127"/>
      <c r="E40" s="127"/>
      <c r="F40" s="127"/>
      <c r="G40" s="127"/>
      <c r="H40" s="127"/>
      <c r="I40" s="127"/>
      <c r="J40" s="127"/>
      <c r="K40" s="127"/>
      <c r="L40" s="128"/>
    </row>
    <row r="41" spans="2:12" ht="18.75" customHeight="1" thickBot="1">
      <c r="B41" s="125" t="s">
        <v>48</v>
      </c>
      <c r="C41" s="126"/>
      <c r="D41" s="127"/>
      <c r="E41" s="127"/>
      <c r="F41" s="127"/>
      <c r="G41" s="127"/>
      <c r="H41" s="127"/>
      <c r="I41" s="127"/>
      <c r="J41" s="127"/>
      <c r="K41" s="127"/>
      <c r="L41" s="128"/>
    </row>
    <row r="42" spans="2:12" ht="18.75" customHeight="1" thickBot="1">
      <c r="B42" s="125" t="s">
        <v>49</v>
      </c>
      <c r="C42" s="126"/>
      <c r="D42" s="127"/>
      <c r="E42" s="127"/>
      <c r="F42" s="127"/>
      <c r="G42" s="127"/>
      <c r="H42" s="127"/>
      <c r="I42" s="127"/>
      <c r="J42" s="127"/>
      <c r="K42" s="127"/>
      <c r="L42" s="128"/>
    </row>
    <row r="43" spans="2:12">
      <c r="B43" s="16"/>
      <c r="C43" s="17"/>
      <c r="D43" s="17"/>
      <c r="E43" s="17"/>
      <c r="F43" s="18"/>
      <c r="G43" s="18"/>
      <c r="H43" s="18"/>
      <c r="I43" s="18"/>
      <c r="J43" s="18"/>
      <c r="K43" s="18"/>
      <c r="L43" s="19"/>
    </row>
    <row r="44" spans="2:12">
      <c r="B44" s="16"/>
      <c r="C44" s="17"/>
      <c r="D44" s="17"/>
      <c r="E44" s="17"/>
      <c r="F44" s="18"/>
      <c r="G44" s="18"/>
      <c r="H44" s="18"/>
      <c r="I44" s="18"/>
      <c r="J44" s="18"/>
      <c r="K44" s="18"/>
      <c r="L44" s="19"/>
    </row>
    <row r="45" spans="2:12">
      <c r="B45" s="16"/>
      <c r="C45" s="17"/>
      <c r="D45" s="17"/>
      <c r="E45" s="17"/>
      <c r="F45" s="18"/>
      <c r="G45" s="18"/>
      <c r="H45" s="18"/>
      <c r="I45" s="18"/>
      <c r="J45" s="18"/>
      <c r="K45" s="18"/>
      <c r="L45" s="19"/>
    </row>
    <row r="46" spans="2:12" ht="13.5" thickBot="1">
      <c r="B46" s="20"/>
      <c r="C46" s="21"/>
      <c r="D46" s="21"/>
      <c r="E46" s="21"/>
      <c r="F46" s="22"/>
      <c r="G46" s="22"/>
      <c r="H46" s="22"/>
      <c r="I46" s="22"/>
      <c r="J46" s="22"/>
      <c r="K46" s="22"/>
      <c r="L46" s="23"/>
    </row>
  </sheetData>
  <mergeCells count="21">
    <mergeCell ref="B2:L4"/>
    <mergeCell ref="B12:B13"/>
    <mergeCell ref="I12:I13"/>
    <mergeCell ref="J12:J13"/>
    <mergeCell ref="C12:C13"/>
    <mergeCell ref="D12:D13"/>
    <mergeCell ref="E12:E13"/>
    <mergeCell ref="F12:F13"/>
    <mergeCell ref="J10:L10"/>
    <mergeCell ref="J9:L9"/>
    <mergeCell ref="I5:L5"/>
    <mergeCell ref="K12:K13"/>
    <mergeCell ref="L12:L13"/>
    <mergeCell ref="J7:L7"/>
    <mergeCell ref="J8:L8"/>
    <mergeCell ref="J6:L6"/>
    <mergeCell ref="B35:F35"/>
    <mergeCell ref="B36:F36"/>
    <mergeCell ref="B37:F37"/>
    <mergeCell ref="G12:G13"/>
    <mergeCell ref="H12:H13"/>
  </mergeCells>
  <dataValidations disablePrompts="1" count="4">
    <dataValidation allowBlank="1" showInputMessage="1" showErrorMessage="1" promptTitle="Completar por el oferente" prompt="Completar por el oferente" sqref="K14:K34"/>
    <dataValidation allowBlank="1" showErrorMessage="1" promptTitle="Completar por el oferente" prompt="Completar por el oferente" sqref="L14:L34"/>
    <dataValidation allowBlank="1" showInputMessage="1" showErrorMessage="1" promptTitle="Completar por el Oferente" prompt=" " sqref="I17:I34"/>
    <dataValidation operator="equal" allowBlank="1" showInputMessage="1" showErrorMessage="1" promptTitle="Completar por el Oferente" prompt=" " sqref="J6 J7:L9"/>
  </dataValidations>
  <pageMargins left="0.70866141732283472" right="0.70866141732283472" top="0.74803149606299213" bottom="0.74803149606299213" header="0.31496062992125984" footer="0.31496062992125984"/>
  <pageSetup paperSize="9" scale="6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J10:L10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129"/>
  <sheetViews>
    <sheetView topLeftCell="A49" zoomScale="85" zoomScaleNormal="85" workbookViewId="0">
      <selection activeCell="I12" sqref="I12:I13"/>
    </sheetView>
  </sheetViews>
  <sheetFormatPr baseColWidth="10" defaultRowHeight="12.75"/>
  <cols>
    <col min="1" max="1" width="4.7109375" style="1" customWidth="1"/>
    <col min="2" max="2" width="13.42578125" style="1" customWidth="1"/>
    <col min="3" max="3" width="8.7109375" style="1" bestFit="1" customWidth="1"/>
    <col min="4" max="4" width="9.28515625" style="1" bestFit="1" customWidth="1"/>
    <col min="5" max="5" width="7.140625" style="1" customWidth="1"/>
    <col min="6" max="6" width="14.85546875" style="1" customWidth="1"/>
    <col min="7" max="7" width="39.7109375" style="1" customWidth="1"/>
    <col min="8" max="8" width="37.42578125" style="1" customWidth="1"/>
    <col min="9" max="9" width="32.28515625" style="1" customWidth="1"/>
    <col min="10" max="10" width="23.140625" style="1" bestFit="1" customWidth="1"/>
    <col min="11" max="11" width="11.28515625" style="1" customWidth="1"/>
    <col min="12" max="12" width="10.85546875" style="1" customWidth="1"/>
    <col min="13" max="13" width="12.42578125" style="1" customWidth="1"/>
    <col min="14" max="16384" width="11.42578125" style="1"/>
  </cols>
  <sheetData>
    <row r="1" spans="2:13">
      <c r="B1" s="26"/>
      <c r="C1" s="26"/>
      <c r="D1" s="26"/>
      <c r="E1" s="26"/>
      <c r="F1" s="26"/>
      <c r="G1" s="27"/>
      <c r="H1" s="27"/>
      <c r="I1" s="27"/>
      <c r="J1" s="27"/>
      <c r="K1" s="27"/>
      <c r="L1" s="27"/>
      <c r="M1" s="27"/>
    </row>
    <row r="2" spans="2:13" ht="13.5" thickBot="1">
      <c r="B2" s="26"/>
      <c r="C2" s="26"/>
      <c r="D2" s="26"/>
      <c r="E2" s="26"/>
      <c r="F2" s="26"/>
      <c r="G2" s="27"/>
      <c r="H2" s="27"/>
      <c r="I2" s="27"/>
      <c r="J2" s="27"/>
      <c r="K2" s="27"/>
      <c r="L2" s="27"/>
      <c r="M2" s="27"/>
    </row>
    <row r="3" spans="2:13" ht="23.25" customHeight="1">
      <c r="B3" s="145" t="s">
        <v>51</v>
      </c>
      <c r="C3" s="146"/>
      <c r="D3" s="146"/>
      <c r="E3" s="146"/>
      <c r="F3" s="146"/>
      <c r="G3" s="146"/>
      <c r="H3" s="146"/>
      <c r="I3" s="146"/>
      <c r="J3" s="146"/>
      <c r="K3" s="146"/>
      <c r="L3" s="146"/>
      <c r="M3" s="147"/>
    </row>
    <row r="4" spans="2:13" ht="13.5" thickBot="1">
      <c r="B4" s="151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3"/>
    </row>
    <row r="5" spans="2:13" ht="15.75" thickBot="1">
      <c r="B5" s="121" t="s">
        <v>41</v>
      </c>
      <c r="C5" s="105"/>
      <c r="D5" s="106"/>
      <c r="E5" s="106"/>
      <c r="F5" s="106"/>
      <c r="G5" s="106"/>
      <c r="H5" s="106"/>
      <c r="I5" s="107"/>
      <c r="J5" s="189" t="s">
        <v>6</v>
      </c>
      <c r="K5" s="190"/>
      <c r="L5" s="190"/>
      <c r="M5" s="191"/>
    </row>
    <row r="6" spans="2:13" ht="15">
      <c r="B6" s="4"/>
      <c r="C6" s="108"/>
      <c r="D6" s="109"/>
      <c r="E6" s="109"/>
      <c r="F6" s="109"/>
      <c r="G6" s="109"/>
      <c r="H6" s="109"/>
      <c r="I6" s="110"/>
      <c r="J6" s="104" t="s">
        <v>4</v>
      </c>
      <c r="K6" s="200"/>
      <c r="L6" s="201"/>
      <c r="M6" s="202"/>
    </row>
    <row r="7" spans="2:13" ht="15">
      <c r="B7" s="4" t="s">
        <v>10</v>
      </c>
      <c r="C7" s="111"/>
      <c r="D7" s="112"/>
      <c r="E7" s="112"/>
      <c r="F7" s="112"/>
      <c r="G7" s="112"/>
      <c r="H7" s="112"/>
      <c r="I7" s="113"/>
      <c r="J7" s="32" t="s">
        <v>26</v>
      </c>
      <c r="K7" s="194"/>
      <c r="L7" s="195"/>
      <c r="M7" s="196"/>
    </row>
    <row r="8" spans="2:13" ht="12.75" customHeight="1">
      <c r="B8" s="4"/>
      <c r="C8" s="111"/>
      <c r="D8" s="112"/>
      <c r="E8" s="112"/>
      <c r="F8" s="112"/>
      <c r="G8" s="112"/>
      <c r="H8" s="112"/>
      <c r="I8" s="113"/>
      <c r="J8" s="33" t="s">
        <v>0</v>
      </c>
      <c r="K8" s="194"/>
      <c r="L8" s="195"/>
      <c r="M8" s="196"/>
    </row>
    <row r="9" spans="2:13" ht="18" customHeight="1">
      <c r="B9" s="4" t="s">
        <v>42</v>
      </c>
      <c r="C9" s="111"/>
      <c r="D9" s="112"/>
      <c r="E9" s="112"/>
      <c r="F9" s="112"/>
      <c r="G9" s="112"/>
      <c r="H9" s="112"/>
      <c r="I9" s="113"/>
      <c r="J9" s="33" t="s">
        <v>1</v>
      </c>
      <c r="K9" s="197"/>
      <c r="L9" s="198"/>
      <c r="M9" s="199"/>
    </row>
    <row r="10" spans="2:13" ht="15" customHeight="1">
      <c r="B10" s="34"/>
      <c r="C10" s="40"/>
      <c r="D10" s="112"/>
      <c r="E10" s="112"/>
      <c r="F10" s="112"/>
      <c r="G10" s="112"/>
      <c r="H10" s="102"/>
      <c r="I10" s="53"/>
      <c r="J10" s="44" t="s">
        <v>3</v>
      </c>
      <c r="K10" s="157"/>
      <c r="L10" s="158"/>
      <c r="M10" s="159"/>
    </row>
    <row r="11" spans="2:13" ht="15.75" customHeight="1" thickBot="1">
      <c r="B11" s="41"/>
      <c r="C11" s="40"/>
      <c r="D11" s="40"/>
      <c r="E11" s="40"/>
      <c r="F11" s="40"/>
      <c r="G11" s="40"/>
      <c r="H11" s="40"/>
      <c r="I11" s="55"/>
      <c r="J11" s="81"/>
      <c r="K11" s="192"/>
      <c r="L11" s="192"/>
      <c r="M11" s="193"/>
    </row>
    <row r="12" spans="2:13" ht="13.5" thickBot="1">
      <c r="B12" s="210" t="s">
        <v>24</v>
      </c>
      <c r="C12" s="212" t="s">
        <v>29</v>
      </c>
      <c r="D12" s="212" t="s">
        <v>5</v>
      </c>
      <c r="E12" s="212" t="s">
        <v>2</v>
      </c>
      <c r="F12" s="212" t="s">
        <v>30</v>
      </c>
      <c r="G12" s="203" t="s">
        <v>12</v>
      </c>
      <c r="H12" s="205" t="s">
        <v>28</v>
      </c>
      <c r="I12" s="143" t="s">
        <v>75</v>
      </c>
      <c r="J12" s="207" t="s">
        <v>15</v>
      </c>
      <c r="K12" s="208"/>
      <c r="L12" s="208"/>
      <c r="M12" s="209"/>
    </row>
    <row r="13" spans="2:13" ht="15.75" customHeight="1" thickBot="1">
      <c r="B13" s="211"/>
      <c r="C13" s="213"/>
      <c r="D13" s="213"/>
      <c r="E13" s="213"/>
      <c r="F13" s="213"/>
      <c r="G13" s="204"/>
      <c r="H13" s="206"/>
      <c r="I13" s="144"/>
      <c r="J13" s="49" t="s">
        <v>16</v>
      </c>
      <c r="K13" s="50" t="s">
        <v>17</v>
      </c>
      <c r="L13" s="51" t="s">
        <v>18</v>
      </c>
      <c r="M13" s="52" t="s">
        <v>7</v>
      </c>
    </row>
    <row r="14" spans="2:13" ht="15" customHeight="1">
      <c r="B14" s="85" t="s">
        <v>19</v>
      </c>
      <c r="C14" s="173">
        <v>1</v>
      </c>
      <c r="D14" s="176">
        <f>VLOOKUP(C14,'Completar SOFSE'!$A$6:$H$105,2,FALSE)</f>
        <v>4</v>
      </c>
      <c r="E14" s="176" t="str">
        <f>VLOOKUP(C14,'Completar SOFSE'!$A$6:$H$105,3,FALSE)</f>
        <v>C/U</v>
      </c>
      <c r="F14" s="182">
        <f>VLOOKUP(C14,'Completar SOFSE'!$A$6:$H$105,4,FALSE)</f>
        <v>1000001272</v>
      </c>
      <c r="G14" s="183" t="str">
        <f>VLOOKUP(C14,'Completar SOFSE'!$A$6:$H$105,6,FALSE)</f>
        <v>CONJUNTO TURBINA ROTOR DINAMICAMENTE EQ.</v>
      </c>
      <c r="H14" s="186" t="str">
        <f>VLOOKUP(C14,'Completar SOFSE'!$A$6:$H$105,7,FALSE)</f>
        <v>GM:9548308</v>
      </c>
      <c r="I14" s="179" t="str">
        <f>VLOOKUP(C14,'Completar SOFSE'!$A$6:$H$105,8,FALSE)</f>
        <v>-</v>
      </c>
      <c r="J14" s="35"/>
      <c r="K14" s="45"/>
      <c r="L14" s="46"/>
      <c r="M14" s="15">
        <f>J14*D14</f>
        <v>0</v>
      </c>
    </row>
    <row r="15" spans="2:13" ht="15" customHeight="1">
      <c r="B15" s="86" t="s">
        <v>20</v>
      </c>
      <c r="C15" s="174"/>
      <c r="D15" s="177"/>
      <c r="E15" s="177"/>
      <c r="F15" s="177"/>
      <c r="G15" s="184"/>
      <c r="H15" s="187"/>
      <c r="I15" s="180"/>
      <c r="J15" s="36"/>
      <c r="K15" s="47"/>
      <c r="L15" s="48"/>
      <c r="M15" s="29">
        <f>J15*D14</f>
        <v>0</v>
      </c>
    </row>
    <row r="16" spans="2:13" ht="15" customHeight="1">
      <c r="B16" s="86" t="s">
        <v>21</v>
      </c>
      <c r="C16" s="174"/>
      <c r="D16" s="177"/>
      <c r="E16" s="177"/>
      <c r="F16" s="177"/>
      <c r="G16" s="184"/>
      <c r="H16" s="187"/>
      <c r="I16" s="180"/>
      <c r="J16" s="36"/>
      <c r="K16" s="47"/>
      <c r="L16" s="48"/>
      <c r="M16" s="29">
        <f>J16*D14</f>
        <v>0</v>
      </c>
    </row>
    <row r="17" spans="2:13" ht="15" customHeight="1">
      <c r="B17" s="86" t="s">
        <v>22</v>
      </c>
      <c r="C17" s="174"/>
      <c r="D17" s="177"/>
      <c r="E17" s="177"/>
      <c r="F17" s="177"/>
      <c r="G17" s="184"/>
      <c r="H17" s="187"/>
      <c r="I17" s="180"/>
      <c r="J17" s="36"/>
      <c r="K17" s="28"/>
      <c r="L17" s="48"/>
      <c r="M17" s="29">
        <f>(J17+K17)*D14</f>
        <v>0</v>
      </c>
    </row>
    <row r="18" spans="2:13" ht="15" customHeight="1" thickBot="1">
      <c r="B18" s="87" t="s">
        <v>23</v>
      </c>
      <c r="C18" s="175"/>
      <c r="D18" s="178"/>
      <c r="E18" s="178"/>
      <c r="F18" s="178"/>
      <c r="G18" s="185"/>
      <c r="H18" s="188"/>
      <c r="I18" s="181"/>
      <c r="J18" s="37"/>
      <c r="K18" s="30"/>
      <c r="L18" s="38"/>
      <c r="M18" s="29">
        <f>(J18+K18+L18)*D14</f>
        <v>0</v>
      </c>
    </row>
    <row r="19" spans="2:13" ht="15" customHeight="1">
      <c r="B19" s="85" t="s">
        <v>19</v>
      </c>
      <c r="C19" s="173">
        <v>2</v>
      </c>
      <c r="D19" s="176">
        <f>VLOOKUP(C19,'Completar SOFSE'!$A$6:$H$105,2,FALSE)</f>
        <v>4</v>
      </c>
      <c r="E19" s="176" t="str">
        <f>VLOOKUP(C19,'Completar SOFSE'!$A$6:$H$105,3,FALSE)</f>
        <v>C/U</v>
      </c>
      <c r="F19" s="182">
        <f>VLOOKUP(C19,'Completar SOFSE'!$A$6:$H$105,4,FALSE)</f>
        <v>1000001274</v>
      </c>
      <c r="G19" s="183" t="str">
        <f>VLOOKUP(C19,'Completar SOFSE'!$A$6:$H$105,6,FALSE)</f>
        <v>CONJUNTO DE TURBINA Y ROTOR</v>
      </c>
      <c r="H19" s="186" t="str">
        <f>VLOOKUP(C19,'Completar SOFSE'!$A$6:$H$105,7,FALSE)</f>
        <v>GM:9550717</v>
      </c>
      <c r="I19" s="179" t="str">
        <f>VLOOKUP(C19,'Completar SOFSE'!$A$6:$H$105,8,FALSE)</f>
        <v>-</v>
      </c>
      <c r="J19" s="35"/>
      <c r="K19" s="45"/>
      <c r="L19" s="46"/>
      <c r="M19" s="15">
        <f>J19*D19</f>
        <v>0</v>
      </c>
    </row>
    <row r="20" spans="2:13" ht="15" customHeight="1">
      <c r="B20" s="86" t="s">
        <v>20</v>
      </c>
      <c r="C20" s="174"/>
      <c r="D20" s="177"/>
      <c r="E20" s="177"/>
      <c r="F20" s="177"/>
      <c r="G20" s="184"/>
      <c r="H20" s="187"/>
      <c r="I20" s="180"/>
      <c r="J20" s="36"/>
      <c r="K20" s="47"/>
      <c r="L20" s="48"/>
      <c r="M20" s="29">
        <f>J20*D19</f>
        <v>0</v>
      </c>
    </row>
    <row r="21" spans="2:13" ht="15" customHeight="1">
      <c r="B21" s="86" t="s">
        <v>21</v>
      </c>
      <c r="C21" s="174"/>
      <c r="D21" s="177"/>
      <c r="E21" s="177"/>
      <c r="F21" s="177"/>
      <c r="G21" s="184"/>
      <c r="H21" s="187"/>
      <c r="I21" s="180"/>
      <c r="J21" s="36"/>
      <c r="K21" s="47"/>
      <c r="L21" s="48"/>
      <c r="M21" s="29">
        <f>J21*D19</f>
        <v>0</v>
      </c>
    </row>
    <row r="22" spans="2:13" ht="15" customHeight="1">
      <c r="B22" s="86" t="s">
        <v>22</v>
      </c>
      <c r="C22" s="174"/>
      <c r="D22" s="177"/>
      <c r="E22" s="177"/>
      <c r="F22" s="177"/>
      <c r="G22" s="184"/>
      <c r="H22" s="187"/>
      <c r="I22" s="180"/>
      <c r="J22" s="36"/>
      <c r="K22" s="28"/>
      <c r="L22" s="48"/>
      <c r="M22" s="29">
        <f>(J22+K22)*D19</f>
        <v>0</v>
      </c>
    </row>
    <row r="23" spans="2:13" ht="15" customHeight="1" thickBot="1">
      <c r="B23" s="87" t="s">
        <v>23</v>
      </c>
      <c r="C23" s="175"/>
      <c r="D23" s="178"/>
      <c r="E23" s="178"/>
      <c r="F23" s="178"/>
      <c r="G23" s="185"/>
      <c r="H23" s="188"/>
      <c r="I23" s="181"/>
      <c r="J23" s="37"/>
      <c r="K23" s="30"/>
      <c r="L23" s="38"/>
      <c r="M23" s="29">
        <f>(J23+K23+L23)*D19</f>
        <v>0</v>
      </c>
    </row>
    <row r="24" spans="2:13" ht="15" customHeight="1">
      <c r="B24" s="85" t="s">
        <v>19</v>
      </c>
      <c r="C24" s="173">
        <v>3</v>
      </c>
      <c r="D24" s="176">
        <f>VLOOKUP(C24,'Completar SOFSE'!$A$6:$H$105,2,FALSE)</f>
        <v>6</v>
      </c>
      <c r="E24" s="176" t="str">
        <f>VLOOKUP(C24,'Completar SOFSE'!$A$6:$H$105,3,FALSE)</f>
        <v>C/U</v>
      </c>
      <c r="F24" s="182">
        <f>VLOOKUP(C24,'Completar SOFSE'!$A$6:$H$105,4,FALSE)</f>
        <v>1000001262</v>
      </c>
      <c r="G24" s="183" t="str">
        <f>VLOOKUP(C24,'Completar SOFSE'!$A$6:$H$105,6,FALSE)</f>
        <v>ARO DIFUSOR DE AIRE</v>
      </c>
      <c r="H24" s="186" t="str">
        <f>VLOOKUP(C24,'Completar SOFSE'!$A$6:$H$105,7,FALSE)</f>
        <v>GM:9570957</v>
      </c>
      <c r="I24" s="179" t="str">
        <f>VLOOKUP(C24,'Completar SOFSE'!$A$6:$H$105,8,FALSE)</f>
        <v>-</v>
      </c>
      <c r="J24" s="35"/>
      <c r="K24" s="45"/>
      <c r="L24" s="46"/>
      <c r="M24" s="15">
        <f>J24*D24</f>
        <v>0</v>
      </c>
    </row>
    <row r="25" spans="2:13" ht="15" customHeight="1">
      <c r="B25" s="86" t="s">
        <v>20</v>
      </c>
      <c r="C25" s="174"/>
      <c r="D25" s="177"/>
      <c r="E25" s="177"/>
      <c r="F25" s="177"/>
      <c r="G25" s="184"/>
      <c r="H25" s="187"/>
      <c r="I25" s="180"/>
      <c r="J25" s="36"/>
      <c r="K25" s="47"/>
      <c r="L25" s="48"/>
      <c r="M25" s="29">
        <f>J25*D24</f>
        <v>0</v>
      </c>
    </row>
    <row r="26" spans="2:13" ht="15" customHeight="1">
      <c r="B26" s="86" t="s">
        <v>21</v>
      </c>
      <c r="C26" s="174"/>
      <c r="D26" s="177"/>
      <c r="E26" s="177"/>
      <c r="F26" s="177"/>
      <c r="G26" s="184"/>
      <c r="H26" s="187"/>
      <c r="I26" s="180"/>
      <c r="J26" s="36"/>
      <c r="K26" s="47"/>
      <c r="L26" s="48"/>
      <c r="M26" s="29">
        <f>J26*D24</f>
        <v>0</v>
      </c>
    </row>
    <row r="27" spans="2:13" ht="15" customHeight="1">
      <c r="B27" s="86" t="s">
        <v>22</v>
      </c>
      <c r="C27" s="174"/>
      <c r="D27" s="177"/>
      <c r="E27" s="177"/>
      <c r="F27" s="177"/>
      <c r="G27" s="184"/>
      <c r="H27" s="187"/>
      <c r="I27" s="180"/>
      <c r="J27" s="36"/>
      <c r="K27" s="28"/>
      <c r="L27" s="48"/>
      <c r="M27" s="29">
        <f>(J27+K27)*D24</f>
        <v>0</v>
      </c>
    </row>
    <row r="28" spans="2:13" ht="15" customHeight="1" thickBot="1">
      <c r="B28" s="87" t="s">
        <v>23</v>
      </c>
      <c r="C28" s="175"/>
      <c r="D28" s="178"/>
      <c r="E28" s="178"/>
      <c r="F28" s="178"/>
      <c r="G28" s="185"/>
      <c r="H28" s="188"/>
      <c r="I28" s="181"/>
      <c r="J28" s="37"/>
      <c r="K28" s="30"/>
      <c r="L28" s="38"/>
      <c r="M28" s="29">
        <f>(J28+K28+L28)*D24</f>
        <v>0</v>
      </c>
    </row>
    <row r="29" spans="2:13" ht="15" customHeight="1">
      <c r="B29" s="85" t="s">
        <v>19</v>
      </c>
      <c r="C29" s="173">
        <v>4</v>
      </c>
      <c r="D29" s="176">
        <f>VLOOKUP(C29,'Completar SOFSE'!$A$6:$H$105,2,FALSE)</f>
        <v>6</v>
      </c>
      <c r="E29" s="176" t="str">
        <f>VLOOKUP(C29,'Completar SOFSE'!$A$6:$H$105,3,FALSE)</f>
        <v>C/U</v>
      </c>
      <c r="F29" s="182">
        <f>VLOOKUP(C29,'Completar SOFSE'!$A$6:$H$105,4,FALSE)</f>
        <v>1000031157</v>
      </c>
      <c r="G29" s="183" t="str">
        <f>VLOOKUP(C29,'Completar SOFSE'!$A$6:$H$105,6,FALSE)</f>
        <v>TUERCA ESPECIAL ALOJAMIENTO PARA BOGIE</v>
      </c>
      <c r="H29" s="186" t="str">
        <f>VLOOKUP(C29,'Completar SOFSE'!$A$6:$H$105,7,FALSE)</f>
        <v>GM:8099553</v>
      </c>
      <c r="I29" s="179" t="str">
        <f>VLOOKUP(C29,'Completar SOFSE'!$A$6:$H$105,8,FALSE)</f>
        <v>-</v>
      </c>
      <c r="J29" s="35"/>
      <c r="K29" s="45"/>
      <c r="L29" s="46"/>
      <c r="M29" s="15">
        <f t="shared" ref="M29" si="0">J29*D29</f>
        <v>0</v>
      </c>
    </row>
    <row r="30" spans="2:13" ht="15" customHeight="1">
      <c r="B30" s="86" t="s">
        <v>20</v>
      </c>
      <c r="C30" s="174"/>
      <c r="D30" s="177"/>
      <c r="E30" s="177"/>
      <c r="F30" s="177"/>
      <c r="G30" s="184"/>
      <c r="H30" s="187"/>
      <c r="I30" s="180"/>
      <c r="J30" s="36"/>
      <c r="K30" s="47"/>
      <c r="L30" s="48"/>
      <c r="M30" s="29">
        <f t="shared" ref="M30" si="1">J30*D29</f>
        <v>0</v>
      </c>
    </row>
    <row r="31" spans="2:13" ht="15" customHeight="1">
      <c r="B31" s="86" t="s">
        <v>21</v>
      </c>
      <c r="C31" s="174"/>
      <c r="D31" s="177"/>
      <c r="E31" s="177"/>
      <c r="F31" s="177"/>
      <c r="G31" s="184"/>
      <c r="H31" s="187"/>
      <c r="I31" s="180"/>
      <c r="J31" s="36"/>
      <c r="K31" s="47"/>
      <c r="L31" s="48"/>
      <c r="M31" s="29">
        <f t="shared" ref="M31" si="2">J31*D29</f>
        <v>0</v>
      </c>
    </row>
    <row r="32" spans="2:13" ht="15" customHeight="1">
      <c r="B32" s="86" t="s">
        <v>22</v>
      </c>
      <c r="C32" s="174"/>
      <c r="D32" s="177"/>
      <c r="E32" s="177"/>
      <c r="F32" s="177"/>
      <c r="G32" s="184"/>
      <c r="H32" s="187"/>
      <c r="I32" s="180"/>
      <c r="J32" s="36"/>
      <c r="K32" s="28"/>
      <c r="L32" s="48"/>
      <c r="M32" s="29">
        <f t="shared" ref="M32" si="3">(J32+K32)*D29</f>
        <v>0</v>
      </c>
    </row>
    <row r="33" spans="2:13" ht="15" customHeight="1" thickBot="1">
      <c r="B33" s="87" t="s">
        <v>23</v>
      </c>
      <c r="C33" s="175"/>
      <c r="D33" s="178"/>
      <c r="E33" s="178"/>
      <c r="F33" s="178"/>
      <c r="G33" s="185"/>
      <c r="H33" s="188"/>
      <c r="I33" s="181"/>
      <c r="J33" s="37"/>
      <c r="K33" s="30"/>
      <c r="L33" s="38"/>
      <c r="M33" s="29">
        <f t="shared" ref="M33" si="4">(J33+K33+L33)*D29</f>
        <v>0</v>
      </c>
    </row>
    <row r="34" spans="2:13" ht="15" customHeight="1">
      <c r="B34" s="85" t="s">
        <v>19</v>
      </c>
      <c r="C34" s="173">
        <v>5</v>
      </c>
      <c r="D34" s="176">
        <f>VLOOKUP(C34,'Completar SOFSE'!$A$6:$H$105,2,FALSE)</f>
        <v>5</v>
      </c>
      <c r="E34" s="176" t="str">
        <f>VLOOKUP(C34,'Completar SOFSE'!$A$6:$H$105,3,FALSE)</f>
        <v>C/U</v>
      </c>
      <c r="F34" s="182">
        <f>VLOOKUP(C34,'Completar SOFSE'!$A$6:$H$105,4,FALSE)</f>
        <v>1000001302</v>
      </c>
      <c r="G34" s="183" t="str">
        <f>VLOOKUP(C34,'Completar SOFSE'!$A$6:$H$105,6,FALSE)</f>
        <v>COJINETE COMPRESOR ASIENTO ESFERICO</v>
      </c>
      <c r="H34" s="186" t="str">
        <f>VLOOKUP(C34,'Completar SOFSE'!$A$6:$H$105,7,FALSE)</f>
        <v>GM:8329489</v>
      </c>
      <c r="I34" s="179" t="str">
        <f>VLOOKUP(C34,'Completar SOFSE'!$A$6:$H$105,8,FALSE)</f>
        <v>-</v>
      </c>
      <c r="J34" s="35"/>
      <c r="K34" s="45"/>
      <c r="L34" s="46"/>
      <c r="M34" s="15">
        <f t="shared" ref="M34" si="5">J34*D34</f>
        <v>0</v>
      </c>
    </row>
    <row r="35" spans="2:13" ht="15" customHeight="1">
      <c r="B35" s="86" t="s">
        <v>20</v>
      </c>
      <c r="C35" s="174"/>
      <c r="D35" s="177"/>
      <c r="E35" s="177"/>
      <c r="F35" s="177"/>
      <c r="G35" s="184"/>
      <c r="H35" s="187"/>
      <c r="I35" s="180"/>
      <c r="J35" s="36"/>
      <c r="K35" s="47"/>
      <c r="L35" s="48"/>
      <c r="M35" s="29">
        <f t="shared" ref="M35" si="6">J35*D34</f>
        <v>0</v>
      </c>
    </row>
    <row r="36" spans="2:13" ht="15" customHeight="1">
      <c r="B36" s="86" t="s">
        <v>21</v>
      </c>
      <c r="C36" s="174"/>
      <c r="D36" s="177"/>
      <c r="E36" s="177"/>
      <c r="F36" s="177"/>
      <c r="G36" s="184"/>
      <c r="H36" s="187"/>
      <c r="I36" s="180"/>
      <c r="J36" s="36"/>
      <c r="K36" s="47"/>
      <c r="L36" s="48"/>
      <c r="M36" s="29">
        <f t="shared" ref="M36" si="7">J36*D34</f>
        <v>0</v>
      </c>
    </row>
    <row r="37" spans="2:13" ht="15" customHeight="1">
      <c r="B37" s="86" t="s">
        <v>22</v>
      </c>
      <c r="C37" s="174"/>
      <c r="D37" s="177"/>
      <c r="E37" s="177"/>
      <c r="F37" s="177"/>
      <c r="G37" s="184"/>
      <c r="H37" s="187"/>
      <c r="I37" s="180"/>
      <c r="J37" s="36"/>
      <c r="K37" s="28"/>
      <c r="L37" s="48"/>
      <c r="M37" s="29">
        <f t="shared" ref="M37" si="8">(J37+K37)*D34</f>
        <v>0</v>
      </c>
    </row>
    <row r="38" spans="2:13" ht="15" customHeight="1" thickBot="1">
      <c r="B38" s="87" t="s">
        <v>23</v>
      </c>
      <c r="C38" s="175"/>
      <c r="D38" s="178"/>
      <c r="E38" s="178"/>
      <c r="F38" s="178"/>
      <c r="G38" s="185"/>
      <c r="H38" s="188"/>
      <c r="I38" s="181"/>
      <c r="J38" s="37"/>
      <c r="K38" s="30"/>
      <c r="L38" s="38"/>
      <c r="M38" s="29">
        <f t="shared" ref="M38" si="9">(J38+K38+L38)*D34</f>
        <v>0</v>
      </c>
    </row>
    <row r="39" spans="2:13" ht="15" customHeight="1">
      <c r="B39" s="85" t="s">
        <v>19</v>
      </c>
      <c r="C39" s="173">
        <v>6</v>
      </c>
      <c r="D39" s="176">
        <f>VLOOKUP(C39,'Completar SOFSE'!$A$6:$H$105,2,FALSE)</f>
        <v>8</v>
      </c>
      <c r="E39" s="176" t="str">
        <f>VLOOKUP(C39,'Completar SOFSE'!$A$6:$H$105,3,FALSE)</f>
        <v>C/U</v>
      </c>
      <c r="F39" s="182">
        <f>VLOOKUP(C39,'Completar SOFSE'!$A$6:$H$105,4,FALSE)</f>
        <v>1000001303</v>
      </c>
      <c r="G39" s="183" t="str">
        <f>VLOOKUP(C39,'Completar SOFSE'!$A$6:$H$105,6,FALSE)</f>
        <v>COJINETE DE EJE DE TURBINA DE ESCAPE</v>
      </c>
      <c r="H39" s="186" t="str">
        <f>VLOOKUP(C39,'Completar SOFSE'!$A$6:$H$105,7,FALSE)</f>
        <v>GM:40061562</v>
      </c>
      <c r="I39" s="179" t="str">
        <f>VLOOKUP(C39,'Completar SOFSE'!$A$6:$H$105,8,FALSE)</f>
        <v>-</v>
      </c>
      <c r="J39" s="35"/>
      <c r="K39" s="45"/>
      <c r="L39" s="46"/>
      <c r="M39" s="15">
        <f t="shared" ref="M39" si="10">J39*D39</f>
        <v>0</v>
      </c>
    </row>
    <row r="40" spans="2:13" ht="15" customHeight="1">
      <c r="B40" s="86" t="s">
        <v>20</v>
      </c>
      <c r="C40" s="174"/>
      <c r="D40" s="177"/>
      <c r="E40" s="177"/>
      <c r="F40" s="177"/>
      <c r="G40" s="184"/>
      <c r="H40" s="187"/>
      <c r="I40" s="180"/>
      <c r="J40" s="36"/>
      <c r="K40" s="47"/>
      <c r="L40" s="48"/>
      <c r="M40" s="29">
        <f t="shared" ref="M40" si="11">J40*D39</f>
        <v>0</v>
      </c>
    </row>
    <row r="41" spans="2:13" ht="15" customHeight="1">
      <c r="B41" s="86" t="s">
        <v>21</v>
      </c>
      <c r="C41" s="174"/>
      <c r="D41" s="177"/>
      <c r="E41" s="177"/>
      <c r="F41" s="177"/>
      <c r="G41" s="184"/>
      <c r="H41" s="187"/>
      <c r="I41" s="180"/>
      <c r="J41" s="36"/>
      <c r="K41" s="47"/>
      <c r="L41" s="48"/>
      <c r="M41" s="29">
        <f t="shared" ref="M41" si="12">J41*D39</f>
        <v>0</v>
      </c>
    </row>
    <row r="42" spans="2:13" ht="15" customHeight="1">
      <c r="B42" s="86" t="s">
        <v>22</v>
      </c>
      <c r="C42" s="174"/>
      <c r="D42" s="177"/>
      <c r="E42" s="177"/>
      <c r="F42" s="177"/>
      <c r="G42" s="184"/>
      <c r="H42" s="187"/>
      <c r="I42" s="180"/>
      <c r="J42" s="36"/>
      <c r="K42" s="28"/>
      <c r="L42" s="48"/>
      <c r="M42" s="29">
        <f t="shared" ref="M42" si="13">(J42+K42)*D39</f>
        <v>0</v>
      </c>
    </row>
    <row r="43" spans="2:13" ht="15" customHeight="1" thickBot="1">
      <c r="B43" s="87" t="s">
        <v>23</v>
      </c>
      <c r="C43" s="175"/>
      <c r="D43" s="178"/>
      <c r="E43" s="178"/>
      <c r="F43" s="178"/>
      <c r="G43" s="185"/>
      <c r="H43" s="188"/>
      <c r="I43" s="181"/>
      <c r="J43" s="37"/>
      <c r="K43" s="30"/>
      <c r="L43" s="38"/>
      <c r="M43" s="29">
        <f t="shared" ref="M43" si="14">(J43+K43+L43)*D39</f>
        <v>0</v>
      </c>
    </row>
    <row r="44" spans="2:13" ht="15" customHeight="1">
      <c r="B44" s="85" t="s">
        <v>19</v>
      </c>
      <c r="C44" s="173">
        <v>7</v>
      </c>
      <c r="D44" s="176">
        <f>VLOOKUP(C44,'Completar SOFSE'!$A$6:$H$105,2,FALSE)</f>
        <v>1</v>
      </c>
      <c r="E44" s="176" t="str">
        <f>VLOOKUP(C44,'Completar SOFSE'!$A$6:$H$105,3,FALSE)</f>
        <v>C/U</v>
      </c>
      <c r="F44" s="182">
        <f>VLOOKUP(C44,'Completar SOFSE'!$A$6:$H$105,4,FALSE)</f>
        <v>1000000471</v>
      </c>
      <c r="G44" s="183" t="str">
        <f>VLOOKUP(C44,'Completar SOFSE'!$A$6:$H$105,6,FALSE)</f>
        <v>PERNO PARA ESLABON DE SEGURIDAD</v>
      </c>
      <c r="H44" s="186" t="str">
        <f>VLOOKUP(C44,'Completar SOFSE'!$A$6:$H$105,7,FALSE)</f>
        <v>GM:8241781</v>
      </c>
      <c r="I44" s="179" t="str">
        <f>VLOOKUP(C44,'Completar SOFSE'!$A$6:$H$105,8,FALSE)</f>
        <v>-</v>
      </c>
      <c r="J44" s="35"/>
      <c r="K44" s="45"/>
      <c r="L44" s="46"/>
      <c r="M44" s="15">
        <f t="shared" ref="M44" si="15">J44*D44</f>
        <v>0</v>
      </c>
    </row>
    <row r="45" spans="2:13" ht="15" customHeight="1">
      <c r="B45" s="86" t="s">
        <v>20</v>
      </c>
      <c r="C45" s="174"/>
      <c r="D45" s="177"/>
      <c r="E45" s="177"/>
      <c r="F45" s="177"/>
      <c r="G45" s="184"/>
      <c r="H45" s="187"/>
      <c r="I45" s="180"/>
      <c r="J45" s="36"/>
      <c r="K45" s="47"/>
      <c r="L45" s="48"/>
      <c r="M45" s="29">
        <f t="shared" ref="M45" si="16">J45*D44</f>
        <v>0</v>
      </c>
    </row>
    <row r="46" spans="2:13" ht="15" customHeight="1">
      <c r="B46" s="86" t="s">
        <v>21</v>
      </c>
      <c r="C46" s="174"/>
      <c r="D46" s="177"/>
      <c r="E46" s="177"/>
      <c r="F46" s="177"/>
      <c r="G46" s="184"/>
      <c r="H46" s="187"/>
      <c r="I46" s="180"/>
      <c r="J46" s="36"/>
      <c r="K46" s="47"/>
      <c r="L46" s="48"/>
      <c r="M46" s="29">
        <f t="shared" ref="M46" si="17">J46*D44</f>
        <v>0</v>
      </c>
    </row>
    <row r="47" spans="2:13" ht="15" customHeight="1">
      <c r="B47" s="86" t="s">
        <v>22</v>
      </c>
      <c r="C47" s="174"/>
      <c r="D47" s="177"/>
      <c r="E47" s="177"/>
      <c r="F47" s="177"/>
      <c r="G47" s="184"/>
      <c r="H47" s="187"/>
      <c r="I47" s="180"/>
      <c r="J47" s="36"/>
      <c r="K47" s="28"/>
      <c r="L47" s="48"/>
      <c r="M47" s="29">
        <f t="shared" ref="M47" si="18">(J47+K47)*D44</f>
        <v>0</v>
      </c>
    </row>
    <row r="48" spans="2:13" ht="15" customHeight="1" thickBot="1">
      <c r="B48" s="87" t="s">
        <v>23</v>
      </c>
      <c r="C48" s="175"/>
      <c r="D48" s="178"/>
      <c r="E48" s="178"/>
      <c r="F48" s="178"/>
      <c r="G48" s="185"/>
      <c r="H48" s="188"/>
      <c r="I48" s="181"/>
      <c r="J48" s="37"/>
      <c r="K48" s="30"/>
      <c r="L48" s="38"/>
      <c r="M48" s="29">
        <f t="shared" ref="M48" si="19">(J48+K48+L48)*D44</f>
        <v>0</v>
      </c>
    </row>
    <row r="49" spans="2:13" ht="15" customHeight="1">
      <c r="B49" s="85" t="s">
        <v>19</v>
      </c>
      <c r="C49" s="173">
        <v>8</v>
      </c>
      <c r="D49" s="176">
        <f>VLOOKUP(C49,'Completar SOFSE'!$A$6:$H$105,2,FALSE)</f>
        <v>8</v>
      </c>
      <c r="E49" s="176" t="str">
        <f>VLOOKUP(C49,'Completar SOFSE'!$A$6:$H$105,3,FALSE)</f>
        <v>C/U</v>
      </c>
      <c r="F49" s="182">
        <f>VLOOKUP(C49,'Completar SOFSE'!$A$6:$H$105,4,FALSE)</f>
        <v>1000001304</v>
      </c>
      <c r="G49" s="183" t="str">
        <f>VLOOKUP(C49,'Completar SOFSE'!$A$6:$H$105,6,FALSE)</f>
        <v>COJINETE DE EMPUJE DE EJE DE TURBINA DE ESCAPE</v>
      </c>
      <c r="H49" s="186" t="str">
        <f>VLOOKUP(C49,'Completar SOFSE'!$A$6:$H$105,7,FALSE)</f>
        <v>GM:9540818</v>
      </c>
      <c r="I49" s="179" t="str">
        <f>VLOOKUP(C49,'Completar SOFSE'!$A$6:$H$105,8,FALSE)</f>
        <v>-</v>
      </c>
      <c r="J49" s="35"/>
      <c r="K49" s="45"/>
      <c r="L49" s="46"/>
      <c r="M49" s="15">
        <f t="shared" ref="M49" si="20">J49*D49</f>
        <v>0</v>
      </c>
    </row>
    <row r="50" spans="2:13" ht="15" customHeight="1">
      <c r="B50" s="86" t="s">
        <v>20</v>
      </c>
      <c r="C50" s="174"/>
      <c r="D50" s="177"/>
      <c r="E50" s="177"/>
      <c r="F50" s="177"/>
      <c r="G50" s="184"/>
      <c r="H50" s="187"/>
      <c r="I50" s="180"/>
      <c r="J50" s="36"/>
      <c r="K50" s="47"/>
      <c r="L50" s="48"/>
      <c r="M50" s="29">
        <f t="shared" ref="M50" si="21">J50*D49</f>
        <v>0</v>
      </c>
    </row>
    <row r="51" spans="2:13" ht="15" customHeight="1">
      <c r="B51" s="86" t="s">
        <v>21</v>
      </c>
      <c r="C51" s="174"/>
      <c r="D51" s="177"/>
      <c r="E51" s="177"/>
      <c r="F51" s="177"/>
      <c r="G51" s="184"/>
      <c r="H51" s="187"/>
      <c r="I51" s="180"/>
      <c r="J51" s="36"/>
      <c r="K51" s="47"/>
      <c r="L51" s="48"/>
      <c r="M51" s="29">
        <f t="shared" ref="M51" si="22">J51*D49</f>
        <v>0</v>
      </c>
    </row>
    <row r="52" spans="2:13" ht="15" customHeight="1">
      <c r="B52" s="86" t="s">
        <v>22</v>
      </c>
      <c r="C52" s="174"/>
      <c r="D52" s="177"/>
      <c r="E52" s="177"/>
      <c r="F52" s="177"/>
      <c r="G52" s="184"/>
      <c r="H52" s="187"/>
      <c r="I52" s="180"/>
      <c r="J52" s="36"/>
      <c r="K52" s="28"/>
      <c r="L52" s="48"/>
      <c r="M52" s="29">
        <f t="shared" ref="M52" si="23">(J52+K52)*D49</f>
        <v>0</v>
      </c>
    </row>
    <row r="53" spans="2:13" ht="15" customHeight="1" thickBot="1">
      <c r="B53" s="87" t="s">
        <v>23</v>
      </c>
      <c r="C53" s="175"/>
      <c r="D53" s="178"/>
      <c r="E53" s="178"/>
      <c r="F53" s="178"/>
      <c r="G53" s="185"/>
      <c r="H53" s="188"/>
      <c r="I53" s="181"/>
      <c r="J53" s="37"/>
      <c r="K53" s="30"/>
      <c r="L53" s="38"/>
      <c r="M53" s="29">
        <f t="shared" ref="M53" si="24">(J53+K53+L53)*D49</f>
        <v>0</v>
      </c>
    </row>
    <row r="54" spans="2:13" ht="15" customHeight="1">
      <c r="B54" s="85" t="s">
        <v>19</v>
      </c>
      <c r="C54" s="173">
        <v>9</v>
      </c>
      <c r="D54" s="176">
        <f>VLOOKUP(C54,'Completar SOFSE'!$A$6:$H$105,2,FALSE)</f>
        <v>2</v>
      </c>
      <c r="E54" s="176" t="str">
        <f>VLOOKUP(C54,'Completar SOFSE'!$A$6:$H$105,3,FALSE)</f>
        <v>C/U</v>
      </c>
      <c r="F54" s="182">
        <f>VLOOKUP(C54,'Completar SOFSE'!$A$6:$H$105,4,FALSE)</f>
        <v>1000001407</v>
      </c>
      <c r="G54" s="183" t="str">
        <f>VLOOKUP(C54,'Completar SOFSE'!$A$6:$H$105,6,FALSE)</f>
        <v>SEPARADOR DE RODAMIENTO TRASERO</v>
      </c>
      <c r="H54" s="186" t="str">
        <f>VLOOKUP(C54,'Completar SOFSE'!$A$6:$H$105,7,FALSE)</f>
        <v>GM:8358582</v>
      </c>
      <c r="I54" s="179" t="str">
        <f>VLOOKUP(C54,'Completar SOFSE'!$A$6:$H$105,8,FALSE)</f>
        <v>-</v>
      </c>
      <c r="J54" s="35"/>
      <c r="K54" s="45"/>
      <c r="L54" s="46"/>
      <c r="M54" s="15">
        <f t="shared" ref="M54" si="25">J54*D54</f>
        <v>0</v>
      </c>
    </row>
    <row r="55" spans="2:13" ht="15" customHeight="1">
      <c r="B55" s="86" t="s">
        <v>20</v>
      </c>
      <c r="C55" s="174"/>
      <c r="D55" s="177"/>
      <c r="E55" s="177"/>
      <c r="F55" s="177"/>
      <c r="G55" s="184"/>
      <c r="H55" s="187"/>
      <c r="I55" s="180"/>
      <c r="J55" s="36"/>
      <c r="K55" s="47"/>
      <c r="L55" s="48"/>
      <c r="M55" s="29">
        <f t="shared" ref="M55" si="26">J55*D54</f>
        <v>0</v>
      </c>
    </row>
    <row r="56" spans="2:13" ht="15" customHeight="1">
      <c r="B56" s="86" t="s">
        <v>21</v>
      </c>
      <c r="C56" s="174"/>
      <c r="D56" s="177"/>
      <c r="E56" s="177"/>
      <c r="F56" s="177"/>
      <c r="G56" s="184"/>
      <c r="H56" s="187"/>
      <c r="I56" s="180"/>
      <c r="J56" s="36"/>
      <c r="K56" s="47"/>
      <c r="L56" s="48"/>
      <c r="M56" s="29">
        <f t="shared" ref="M56" si="27">J56*D54</f>
        <v>0</v>
      </c>
    </row>
    <row r="57" spans="2:13" ht="15" customHeight="1">
      <c r="B57" s="86" t="s">
        <v>22</v>
      </c>
      <c r="C57" s="174"/>
      <c r="D57" s="177"/>
      <c r="E57" s="177"/>
      <c r="F57" s="177"/>
      <c r="G57" s="184"/>
      <c r="H57" s="187"/>
      <c r="I57" s="180"/>
      <c r="J57" s="36"/>
      <c r="K57" s="28"/>
      <c r="L57" s="48"/>
      <c r="M57" s="29">
        <f t="shared" ref="M57" si="28">(J57+K57)*D54</f>
        <v>0</v>
      </c>
    </row>
    <row r="58" spans="2:13" ht="15" customHeight="1" thickBot="1">
      <c r="B58" s="87" t="s">
        <v>23</v>
      </c>
      <c r="C58" s="175"/>
      <c r="D58" s="178"/>
      <c r="E58" s="178"/>
      <c r="F58" s="178"/>
      <c r="G58" s="185"/>
      <c r="H58" s="188"/>
      <c r="I58" s="181"/>
      <c r="J58" s="37"/>
      <c r="K58" s="30"/>
      <c r="L58" s="38"/>
      <c r="M58" s="29">
        <f t="shared" ref="M58" si="29">(J58+K58+L58)*D54</f>
        <v>0</v>
      </c>
    </row>
    <row r="59" spans="2:13" ht="15" customHeight="1">
      <c r="B59" s="85" t="s">
        <v>19</v>
      </c>
      <c r="C59" s="173">
        <v>10</v>
      </c>
      <c r="D59" s="176">
        <f>VLOOKUP(C59,'Completar SOFSE'!$A$6:$H$105,2,FALSE)</f>
        <v>195</v>
      </c>
      <c r="E59" s="176" t="str">
        <f>VLOOKUP(C59,'Completar SOFSE'!$A$6:$H$105,3,FALSE)</f>
        <v>C/U</v>
      </c>
      <c r="F59" s="182">
        <f>VLOOKUP(C59,'Completar SOFSE'!$A$6:$H$105,4,FALSE)</f>
        <v>1000022344</v>
      </c>
      <c r="G59" s="183" t="str">
        <f>VLOOKUP(C59,'Completar SOFSE'!$A$6:$H$105,6,FALSE)</f>
        <v>JUNTA VALVULA DE SUCCION BAJA PRESION</v>
      </c>
      <c r="H59" s="186" t="str">
        <f>VLOOKUP(C59,'Completar SOFSE'!$A$6:$H$105,7,FALSE)</f>
        <v>GM:8083592</v>
      </c>
      <c r="I59" s="179" t="str">
        <f>VLOOKUP(C59,'Completar SOFSE'!$A$6:$H$105,8,FALSE)</f>
        <v>008501DTMR0411 - EM. A</v>
      </c>
      <c r="J59" s="35"/>
      <c r="K59" s="45"/>
      <c r="L59" s="46"/>
      <c r="M59" s="15">
        <f t="shared" ref="M59" si="30">J59*D59</f>
        <v>0</v>
      </c>
    </row>
    <row r="60" spans="2:13" ht="15" customHeight="1">
      <c r="B60" s="86" t="s">
        <v>20</v>
      </c>
      <c r="C60" s="174"/>
      <c r="D60" s="177"/>
      <c r="E60" s="177"/>
      <c r="F60" s="177"/>
      <c r="G60" s="184"/>
      <c r="H60" s="187"/>
      <c r="I60" s="180"/>
      <c r="J60" s="36"/>
      <c r="K60" s="47"/>
      <c r="L60" s="48"/>
      <c r="M60" s="29">
        <f t="shared" ref="M60" si="31">J60*D59</f>
        <v>0</v>
      </c>
    </row>
    <row r="61" spans="2:13" ht="15" customHeight="1">
      <c r="B61" s="86" t="s">
        <v>21</v>
      </c>
      <c r="C61" s="174"/>
      <c r="D61" s="177"/>
      <c r="E61" s="177"/>
      <c r="F61" s="177"/>
      <c r="G61" s="184"/>
      <c r="H61" s="187"/>
      <c r="I61" s="180"/>
      <c r="J61" s="36"/>
      <c r="K61" s="47"/>
      <c r="L61" s="48"/>
      <c r="M61" s="29">
        <f t="shared" ref="M61" si="32">J61*D59</f>
        <v>0</v>
      </c>
    </row>
    <row r="62" spans="2:13" ht="15" customHeight="1">
      <c r="B62" s="86" t="s">
        <v>22</v>
      </c>
      <c r="C62" s="174"/>
      <c r="D62" s="177"/>
      <c r="E62" s="177"/>
      <c r="F62" s="177"/>
      <c r="G62" s="184"/>
      <c r="H62" s="187"/>
      <c r="I62" s="180"/>
      <c r="J62" s="36"/>
      <c r="K62" s="28"/>
      <c r="L62" s="48"/>
      <c r="M62" s="29">
        <f t="shared" ref="M62" si="33">(J62+K62)*D59</f>
        <v>0</v>
      </c>
    </row>
    <row r="63" spans="2:13" ht="15" customHeight="1" thickBot="1">
      <c r="B63" s="87" t="s">
        <v>23</v>
      </c>
      <c r="C63" s="175"/>
      <c r="D63" s="178"/>
      <c r="E63" s="178"/>
      <c r="F63" s="178"/>
      <c r="G63" s="185"/>
      <c r="H63" s="188"/>
      <c r="I63" s="181"/>
      <c r="J63" s="37"/>
      <c r="K63" s="30"/>
      <c r="L63" s="38"/>
      <c r="M63" s="29">
        <f t="shared" ref="M63" si="34">(J63+K63+L63)*D59</f>
        <v>0</v>
      </c>
    </row>
    <row r="64" spans="2:13" ht="15" customHeight="1">
      <c r="B64" s="85" t="s">
        <v>19</v>
      </c>
      <c r="C64" s="173">
        <v>11</v>
      </c>
      <c r="D64" s="176">
        <f>VLOOKUP(C64,'Completar SOFSE'!$A$6:$H$105,2,FALSE)</f>
        <v>3</v>
      </c>
      <c r="E64" s="176" t="str">
        <f>VLOOKUP(C64,'Completar SOFSE'!$A$6:$H$105,3,FALSE)</f>
        <v>C/U</v>
      </c>
      <c r="F64" s="182">
        <f>VLOOKUP(C64,'Completar SOFSE'!$A$6:$H$105,4,FALSE)</f>
        <v>1000001337</v>
      </c>
      <c r="G64" s="183" t="str">
        <f>VLOOKUP(C64,'Completar SOFSE'!$A$6:$H$105,6,FALSE)</f>
        <v>SELLO ESPIRALADO</v>
      </c>
      <c r="H64" s="186" t="str">
        <f>VLOOKUP(C64,'Completar SOFSE'!$A$6:$H$105,7,FALSE)</f>
        <v>GM:9579526</v>
      </c>
      <c r="I64" s="179" t="str">
        <f>VLOOKUP(C64,'Completar SOFSE'!$A$6:$H$105,8,FALSE)</f>
        <v>-</v>
      </c>
      <c r="J64" s="35"/>
      <c r="K64" s="45"/>
      <c r="L64" s="46"/>
      <c r="M64" s="15">
        <f t="shared" ref="M64" si="35">J64*D64</f>
        <v>0</v>
      </c>
    </row>
    <row r="65" spans="2:13" ht="15" customHeight="1">
      <c r="B65" s="86" t="s">
        <v>20</v>
      </c>
      <c r="C65" s="174"/>
      <c r="D65" s="177"/>
      <c r="E65" s="177"/>
      <c r="F65" s="177"/>
      <c r="G65" s="184"/>
      <c r="H65" s="187"/>
      <c r="I65" s="180"/>
      <c r="J65" s="36"/>
      <c r="K65" s="47"/>
      <c r="L65" s="48"/>
      <c r="M65" s="29">
        <f t="shared" ref="M65" si="36">J65*D64</f>
        <v>0</v>
      </c>
    </row>
    <row r="66" spans="2:13" ht="15" customHeight="1">
      <c r="B66" s="86" t="s">
        <v>21</v>
      </c>
      <c r="C66" s="174"/>
      <c r="D66" s="177"/>
      <c r="E66" s="177"/>
      <c r="F66" s="177"/>
      <c r="G66" s="184"/>
      <c r="H66" s="187"/>
      <c r="I66" s="180"/>
      <c r="J66" s="36"/>
      <c r="K66" s="47"/>
      <c r="L66" s="48"/>
      <c r="M66" s="29">
        <f t="shared" ref="M66" si="37">J66*D64</f>
        <v>0</v>
      </c>
    </row>
    <row r="67" spans="2:13" ht="15" customHeight="1">
      <c r="B67" s="86" t="s">
        <v>22</v>
      </c>
      <c r="C67" s="174"/>
      <c r="D67" s="177"/>
      <c r="E67" s="177"/>
      <c r="F67" s="177"/>
      <c r="G67" s="184"/>
      <c r="H67" s="187"/>
      <c r="I67" s="180"/>
      <c r="J67" s="36"/>
      <c r="K67" s="28"/>
      <c r="L67" s="48"/>
      <c r="M67" s="29">
        <f t="shared" ref="M67" si="38">(J67+K67)*D64</f>
        <v>0</v>
      </c>
    </row>
    <row r="68" spans="2:13" ht="15" customHeight="1" thickBot="1">
      <c r="B68" s="87" t="s">
        <v>23</v>
      </c>
      <c r="C68" s="175"/>
      <c r="D68" s="178"/>
      <c r="E68" s="178"/>
      <c r="F68" s="178"/>
      <c r="G68" s="185"/>
      <c r="H68" s="188"/>
      <c r="I68" s="181"/>
      <c r="J68" s="37"/>
      <c r="K68" s="30"/>
      <c r="L68" s="38"/>
      <c r="M68" s="29">
        <f t="shared" ref="M68" si="39">(J68+K68+L68)*D64</f>
        <v>0</v>
      </c>
    </row>
    <row r="69" spans="2:13" ht="15" customHeight="1">
      <c r="B69" s="85" t="s">
        <v>19</v>
      </c>
      <c r="C69" s="173">
        <v>12</v>
      </c>
      <c r="D69" s="176">
        <f>VLOOKUP(C69,'Completar SOFSE'!$A$6:$H$105,2,FALSE)</f>
        <v>17</v>
      </c>
      <c r="E69" s="176" t="str">
        <f>VLOOKUP(C69,'Completar SOFSE'!$A$6:$H$105,3,FALSE)</f>
        <v>C/U</v>
      </c>
      <c r="F69" s="182">
        <f>VLOOKUP(C69,'Completar SOFSE'!$A$6:$H$105,4,FALSE)</f>
        <v>1000001320</v>
      </c>
      <c r="G69" s="183" t="str">
        <f>VLOOKUP(C69,'Completar SOFSE'!$A$6:$H$105,6,FALSE)</f>
        <v>RETENEDOR DE DIFUSOR</v>
      </c>
      <c r="H69" s="186" t="str">
        <f>VLOOKUP(C69,'Completar SOFSE'!$A$6:$H$105,7,FALSE)</f>
        <v>GM:8474749</v>
      </c>
      <c r="I69" s="179" t="str">
        <f>VLOOKUP(C69,'Completar SOFSE'!$A$6:$H$105,8,FALSE)</f>
        <v>-</v>
      </c>
      <c r="J69" s="35"/>
      <c r="K69" s="45"/>
      <c r="L69" s="46"/>
      <c r="M69" s="15">
        <f>J69*D69</f>
        <v>0</v>
      </c>
    </row>
    <row r="70" spans="2:13" ht="15" customHeight="1">
      <c r="B70" s="86" t="s">
        <v>20</v>
      </c>
      <c r="C70" s="174"/>
      <c r="D70" s="177"/>
      <c r="E70" s="177"/>
      <c r="F70" s="177"/>
      <c r="G70" s="184"/>
      <c r="H70" s="187"/>
      <c r="I70" s="180"/>
      <c r="J70" s="36"/>
      <c r="K70" s="47"/>
      <c r="L70" s="48"/>
      <c r="M70" s="29">
        <f>J70*D69</f>
        <v>0</v>
      </c>
    </row>
    <row r="71" spans="2:13" ht="15" customHeight="1">
      <c r="B71" s="86" t="s">
        <v>21</v>
      </c>
      <c r="C71" s="174"/>
      <c r="D71" s="177"/>
      <c r="E71" s="177"/>
      <c r="F71" s="177"/>
      <c r="G71" s="184"/>
      <c r="H71" s="187"/>
      <c r="I71" s="180"/>
      <c r="J71" s="36"/>
      <c r="K71" s="47"/>
      <c r="L71" s="48"/>
      <c r="M71" s="29">
        <f>J71*D69</f>
        <v>0</v>
      </c>
    </row>
    <row r="72" spans="2:13" ht="15" customHeight="1">
      <c r="B72" s="86" t="s">
        <v>22</v>
      </c>
      <c r="C72" s="174"/>
      <c r="D72" s="177"/>
      <c r="E72" s="177"/>
      <c r="F72" s="177"/>
      <c r="G72" s="184"/>
      <c r="H72" s="187"/>
      <c r="I72" s="180"/>
      <c r="J72" s="36"/>
      <c r="K72" s="28"/>
      <c r="L72" s="48"/>
      <c r="M72" s="29">
        <f>(J72+K72)*D69</f>
        <v>0</v>
      </c>
    </row>
    <row r="73" spans="2:13" ht="15" customHeight="1" thickBot="1">
      <c r="B73" s="87" t="s">
        <v>23</v>
      </c>
      <c r="C73" s="175"/>
      <c r="D73" s="178"/>
      <c r="E73" s="178"/>
      <c r="F73" s="178"/>
      <c r="G73" s="185"/>
      <c r="H73" s="188"/>
      <c r="I73" s="181"/>
      <c r="J73" s="37"/>
      <c r="K73" s="30"/>
      <c r="L73" s="38"/>
      <c r="M73" s="29">
        <f>(J73+K73+L73)*D69</f>
        <v>0</v>
      </c>
    </row>
    <row r="74" spans="2:13" ht="15" customHeight="1">
      <c r="B74" s="85" t="s">
        <v>19</v>
      </c>
      <c r="C74" s="173">
        <v>13</v>
      </c>
      <c r="D74" s="176">
        <f>VLOOKUP(C74,'Completar SOFSE'!$A$6:$H$105,2,FALSE)</f>
        <v>2</v>
      </c>
      <c r="E74" s="176" t="str">
        <f>VLOOKUP(C74,'Completar SOFSE'!$A$6:$H$105,3,FALSE)</f>
        <v>C/U</v>
      </c>
      <c r="F74" s="182">
        <f>VLOOKUP(C74,'Completar SOFSE'!$A$6:$H$105,4,FALSE)</f>
        <v>1000002763</v>
      </c>
      <c r="G74" s="183" t="str">
        <f>VLOOKUP(C74,'Completar SOFSE'!$A$6:$H$105,6,FALSE)</f>
        <v>JUNTA ENTRE CUERPO Y TAPA DEL CILINDRO DE OPERACION DE PERSIANA</v>
      </c>
      <c r="H74" s="186" t="str">
        <f>VLOOKUP(C74,'Completar SOFSE'!$A$6:$H$105,7,FALSE)</f>
        <v>GM:9570849</v>
      </c>
      <c r="I74" s="179" t="str">
        <f>VLOOKUP(C74,'Completar SOFSE'!$A$6:$H$105,8,FALSE)</f>
        <v>008560DTMR0447 - REV A</v>
      </c>
      <c r="J74" s="35"/>
      <c r="K74" s="45"/>
      <c r="L74" s="46"/>
      <c r="M74" s="15">
        <f>J74*D74</f>
        <v>0</v>
      </c>
    </row>
    <row r="75" spans="2:13" ht="15" customHeight="1">
      <c r="B75" s="86" t="s">
        <v>20</v>
      </c>
      <c r="C75" s="174"/>
      <c r="D75" s="177"/>
      <c r="E75" s="177"/>
      <c r="F75" s="177"/>
      <c r="G75" s="184"/>
      <c r="H75" s="187"/>
      <c r="I75" s="180"/>
      <c r="J75" s="36"/>
      <c r="K75" s="47"/>
      <c r="L75" s="48"/>
      <c r="M75" s="29">
        <f>J75*D74</f>
        <v>0</v>
      </c>
    </row>
    <row r="76" spans="2:13" ht="15" customHeight="1">
      <c r="B76" s="86" t="s">
        <v>21</v>
      </c>
      <c r="C76" s="174"/>
      <c r="D76" s="177"/>
      <c r="E76" s="177"/>
      <c r="F76" s="177"/>
      <c r="G76" s="184"/>
      <c r="H76" s="187"/>
      <c r="I76" s="180"/>
      <c r="J76" s="36"/>
      <c r="K76" s="47"/>
      <c r="L76" s="48"/>
      <c r="M76" s="29">
        <f>J76*D74</f>
        <v>0</v>
      </c>
    </row>
    <row r="77" spans="2:13" ht="15" customHeight="1">
      <c r="B77" s="86" t="s">
        <v>22</v>
      </c>
      <c r="C77" s="174"/>
      <c r="D77" s="177"/>
      <c r="E77" s="177"/>
      <c r="F77" s="177"/>
      <c r="G77" s="184"/>
      <c r="H77" s="187"/>
      <c r="I77" s="180"/>
      <c r="J77" s="36"/>
      <c r="K77" s="28"/>
      <c r="L77" s="48"/>
      <c r="M77" s="29">
        <f>(J77+K77)*D74</f>
        <v>0</v>
      </c>
    </row>
    <row r="78" spans="2:13" ht="15" customHeight="1" thickBot="1">
      <c r="B78" s="87" t="s">
        <v>23</v>
      </c>
      <c r="C78" s="175"/>
      <c r="D78" s="178"/>
      <c r="E78" s="178"/>
      <c r="F78" s="178"/>
      <c r="G78" s="185"/>
      <c r="H78" s="188"/>
      <c r="I78" s="181"/>
      <c r="J78" s="37"/>
      <c r="K78" s="30"/>
      <c r="L78" s="38"/>
      <c r="M78" s="29">
        <f>(J78+K78+L78)*D74</f>
        <v>0</v>
      </c>
    </row>
    <row r="79" spans="2:13" ht="15" customHeight="1">
      <c r="B79" s="85" t="s">
        <v>19</v>
      </c>
      <c r="C79" s="173">
        <v>14</v>
      </c>
      <c r="D79" s="176">
        <f>VLOOKUP(C79,'Completar SOFSE'!$A$6:$H$105,2,FALSE)</f>
        <v>5</v>
      </c>
      <c r="E79" s="176" t="str">
        <f>VLOOKUP(C79,'Completar SOFSE'!$A$6:$H$105,3,FALSE)</f>
        <v>C/U</v>
      </c>
      <c r="F79" s="182">
        <f>VLOOKUP(C79,'Completar SOFSE'!$A$6:$H$105,4,FALSE)</f>
        <v>1000001355</v>
      </c>
      <c r="G79" s="183" t="str">
        <f>VLOOKUP(C79,'Completar SOFSE'!$A$6:$H$105,6,FALSE)</f>
        <v>CONJUNTO EMBRAGUE CON CORONA</v>
      </c>
      <c r="H79" s="186" t="str">
        <f>VLOOKUP(C79,'Completar SOFSE'!$A$6:$H$105,7,FALSE)</f>
        <v>GM:8491711</v>
      </c>
      <c r="I79" s="179" t="str">
        <f>VLOOKUP(C79,'Completar SOFSE'!$A$6:$H$105,8,FALSE)</f>
        <v>-</v>
      </c>
      <c r="J79" s="35"/>
      <c r="K79" s="45"/>
      <c r="L79" s="46"/>
      <c r="M79" s="15">
        <f>J79*D79</f>
        <v>0</v>
      </c>
    </row>
    <row r="80" spans="2:13" ht="15" customHeight="1">
      <c r="B80" s="86" t="s">
        <v>20</v>
      </c>
      <c r="C80" s="174"/>
      <c r="D80" s="177"/>
      <c r="E80" s="177"/>
      <c r="F80" s="177"/>
      <c r="G80" s="184"/>
      <c r="H80" s="187"/>
      <c r="I80" s="180"/>
      <c r="J80" s="36"/>
      <c r="K80" s="47"/>
      <c r="L80" s="48"/>
      <c r="M80" s="29">
        <f>J80*D79</f>
        <v>0</v>
      </c>
    </row>
    <row r="81" spans="2:13" ht="15" customHeight="1">
      <c r="B81" s="86" t="s">
        <v>21</v>
      </c>
      <c r="C81" s="174"/>
      <c r="D81" s="177"/>
      <c r="E81" s="177"/>
      <c r="F81" s="177"/>
      <c r="G81" s="184"/>
      <c r="H81" s="187"/>
      <c r="I81" s="180"/>
      <c r="J81" s="36"/>
      <c r="K81" s="47"/>
      <c r="L81" s="48"/>
      <c r="M81" s="29">
        <f>J81*D79</f>
        <v>0</v>
      </c>
    </row>
    <row r="82" spans="2:13" ht="15" customHeight="1">
      <c r="B82" s="86" t="s">
        <v>22</v>
      </c>
      <c r="C82" s="174"/>
      <c r="D82" s="177"/>
      <c r="E82" s="177"/>
      <c r="F82" s="177"/>
      <c r="G82" s="184"/>
      <c r="H82" s="187"/>
      <c r="I82" s="180"/>
      <c r="J82" s="36"/>
      <c r="K82" s="28"/>
      <c r="L82" s="48"/>
      <c r="M82" s="29">
        <f>(J82+K82)*D79</f>
        <v>0</v>
      </c>
    </row>
    <row r="83" spans="2:13" ht="15" customHeight="1" thickBot="1">
      <c r="B83" s="87" t="s">
        <v>23</v>
      </c>
      <c r="C83" s="175"/>
      <c r="D83" s="178"/>
      <c r="E83" s="178"/>
      <c r="F83" s="178"/>
      <c r="G83" s="185"/>
      <c r="H83" s="188"/>
      <c r="I83" s="181"/>
      <c r="J83" s="37"/>
      <c r="K83" s="30"/>
      <c r="L83" s="38"/>
      <c r="M83" s="29">
        <f>(J83+K83+L83)*D79</f>
        <v>0</v>
      </c>
    </row>
    <row r="84" spans="2:13" ht="15" customHeight="1">
      <c r="B84" s="42" t="s">
        <v>19</v>
      </c>
      <c r="C84" s="173">
        <v>15</v>
      </c>
      <c r="D84" s="176">
        <f>VLOOKUP(C84,'Completar SOFSE'!$A$6:$H$105,2,FALSE)</f>
        <v>141</v>
      </c>
      <c r="E84" s="176" t="str">
        <f>VLOOKUP(C84,'Completar SOFSE'!$A$6:$H$105,3,FALSE)</f>
        <v>C/U</v>
      </c>
      <c r="F84" s="182">
        <f>VLOOKUP(C84,'Completar SOFSE'!$A$6:$H$105,4,FALSE)</f>
        <v>1000001281</v>
      </c>
      <c r="G84" s="183" t="str">
        <f>VLOOKUP(C84,'Completar SOFSE'!$A$6:$H$105,6,FALSE)</f>
        <v>ALABE DE TURBINA ESCAPE</v>
      </c>
      <c r="H84" s="186" t="str">
        <f>VLOOKUP(C84,'Completar SOFSE'!$A$6:$H$105,7,FALSE)</f>
        <v>GM:9518646</v>
      </c>
      <c r="I84" s="179" t="str">
        <f>VLOOKUP(C84,'Completar SOFSE'!$A$6:$H$105,8,FALSE)</f>
        <v>-</v>
      </c>
      <c r="J84" s="35"/>
      <c r="K84" s="45"/>
      <c r="L84" s="46"/>
      <c r="M84" s="15">
        <f>J84*D84</f>
        <v>0</v>
      </c>
    </row>
    <row r="85" spans="2:13">
      <c r="B85" s="43" t="s">
        <v>20</v>
      </c>
      <c r="C85" s="174"/>
      <c r="D85" s="177"/>
      <c r="E85" s="177"/>
      <c r="F85" s="177"/>
      <c r="G85" s="184"/>
      <c r="H85" s="187"/>
      <c r="I85" s="180"/>
      <c r="J85" s="36"/>
      <c r="K85" s="47"/>
      <c r="L85" s="48"/>
      <c r="M85" s="29">
        <f>J85*D84</f>
        <v>0</v>
      </c>
    </row>
    <row r="86" spans="2:13">
      <c r="B86" s="43" t="s">
        <v>21</v>
      </c>
      <c r="C86" s="174"/>
      <c r="D86" s="177"/>
      <c r="E86" s="177"/>
      <c r="F86" s="177"/>
      <c r="G86" s="184"/>
      <c r="H86" s="187"/>
      <c r="I86" s="180"/>
      <c r="J86" s="36"/>
      <c r="K86" s="47"/>
      <c r="L86" s="48"/>
      <c r="M86" s="29">
        <f>J86*D84</f>
        <v>0</v>
      </c>
    </row>
    <row r="87" spans="2:13">
      <c r="B87" s="43" t="s">
        <v>22</v>
      </c>
      <c r="C87" s="174"/>
      <c r="D87" s="177"/>
      <c r="E87" s="177"/>
      <c r="F87" s="177"/>
      <c r="G87" s="184"/>
      <c r="H87" s="187"/>
      <c r="I87" s="180"/>
      <c r="J87" s="36"/>
      <c r="K87" s="28"/>
      <c r="L87" s="48"/>
      <c r="M87" s="29">
        <f>(J87+K87)*D84</f>
        <v>0</v>
      </c>
    </row>
    <row r="88" spans="2:13" ht="13.5" thickBot="1">
      <c r="B88" s="43" t="s">
        <v>23</v>
      </c>
      <c r="C88" s="175"/>
      <c r="D88" s="178"/>
      <c r="E88" s="178"/>
      <c r="F88" s="178"/>
      <c r="G88" s="185"/>
      <c r="H88" s="188"/>
      <c r="I88" s="181"/>
      <c r="J88" s="37"/>
      <c r="K88" s="30"/>
      <c r="L88" s="38"/>
      <c r="M88" s="29">
        <f>(J88+K88+L88)*D84</f>
        <v>0</v>
      </c>
    </row>
    <row r="89" spans="2:13" ht="15" customHeight="1">
      <c r="B89" s="42" t="s">
        <v>19</v>
      </c>
      <c r="C89" s="173">
        <v>16</v>
      </c>
      <c r="D89" s="176">
        <f>VLOOKUP(C89,'Completar SOFSE'!$A$6:$H$105,2,FALSE)</f>
        <v>141</v>
      </c>
      <c r="E89" s="176" t="str">
        <f>VLOOKUP(C89,'Completar SOFSE'!$A$6:$H$105,3,FALSE)</f>
        <v>C/U</v>
      </c>
      <c r="F89" s="182">
        <f>VLOOKUP(C89,'Completar SOFSE'!$A$6:$H$105,4,FALSE)</f>
        <v>1000001282</v>
      </c>
      <c r="G89" s="183" t="str">
        <f>VLOOKUP(C89,'Completar SOFSE'!$A$6:$H$105,6,FALSE)</f>
        <v>ALABE DE TURBINA ESCAPE</v>
      </c>
      <c r="H89" s="186" t="str">
        <f>VLOOKUP(C89,'Completar SOFSE'!$A$6:$H$105,7,FALSE)</f>
        <v>GM:9518647</v>
      </c>
      <c r="I89" s="179" t="str">
        <f>VLOOKUP(C89,'Completar SOFSE'!$A$6:$H$105,8,FALSE)</f>
        <v>-</v>
      </c>
      <c r="J89" s="35"/>
      <c r="K89" s="45"/>
      <c r="L89" s="46"/>
      <c r="M89" s="15">
        <f>J89*D89</f>
        <v>0</v>
      </c>
    </row>
    <row r="90" spans="2:13">
      <c r="B90" s="43" t="s">
        <v>20</v>
      </c>
      <c r="C90" s="174"/>
      <c r="D90" s="177"/>
      <c r="E90" s="177"/>
      <c r="F90" s="177"/>
      <c r="G90" s="184"/>
      <c r="H90" s="187"/>
      <c r="I90" s="180"/>
      <c r="J90" s="36"/>
      <c r="K90" s="47"/>
      <c r="L90" s="48"/>
      <c r="M90" s="29">
        <f>J90*D89</f>
        <v>0</v>
      </c>
    </row>
    <row r="91" spans="2:13">
      <c r="B91" s="43" t="s">
        <v>21</v>
      </c>
      <c r="C91" s="174"/>
      <c r="D91" s="177"/>
      <c r="E91" s="177"/>
      <c r="F91" s="177"/>
      <c r="G91" s="184"/>
      <c r="H91" s="187"/>
      <c r="I91" s="180"/>
      <c r="J91" s="36"/>
      <c r="K91" s="47"/>
      <c r="L91" s="48"/>
      <c r="M91" s="29">
        <f>J91*D89</f>
        <v>0</v>
      </c>
    </row>
    <row r="92" spans="2:13">
      <c r="B92" s="43" t="s">
        <v>22</v>
      </c>
      <c r="C92" s="174"/>
      <c r="D92" s="177"/>
      <c r="E92" s="177"/>
      <c r="F92" s="177"/>
      <c r="G92" s="184"/>
      <c r="H92" s="187"/>
      <c r="I92" s="180"/>
      <c r="J92" s="36"/>
      <c r="K92" s="28"/>
      <c r="L92" s="48"/>
      <c r="M92" s="29">
        <f>(J92+K92)*D89</f>
        <v>0</v>
      </c>
    </row>
    <row r="93" spans="2:13" ht="13.5" thickBot="1">
      <c r="B93" s="43" t="s">
        <v>23</v>
      </c>
      <c r="C93" s="175"/>
      <c r="D93" s="178"/>
      <c r="E93" s="178"/>
      <c r="F93" s="178"/>
      <c r="G93" s="185"/>
      <c r="H93" s="188"/>
      <c r="I93" s="181"/>
      <c r="J93" s="37"/>
      <c r="K93" s="30"/>
      <c r="L93" s="38"/>
      <c r="M93" s="29">
        <f>(J93+K93+L93)*D89</f>
        <v>0</v>
      </c>
    </row>
    <row r="94" spans="2:13" ht="15" customHeight="1">
      <c r="B94" s="42" t="s">
        <v>19</v>
      </c>
      <c r="C94" s="173">
        <v>17</v>
      </c>
      <c r="D94" s="176">
        <f>VLOOKUP(C94,'Completar SOFSE'!$A$6:$H$105,2,FALSE)</f>
        <v>5</v>
      </c>
      <c r="E94" s="176" t="str">
        <f>VLOOKUP(C94,'Completar SOFSE'!$A$6:$H$105,3,FALSE)</f>
        <v>C/U</v>
      </c>
      <c r="F94" s="182">
        <f>VLOOKUP(C94,'Completar SOFSE'!$A$6:$H$105,4,FALSE)</f>
        <v>1000001321</v>
      </c>
      <c r="G94" s="183" t="str">
        <f>VLOOKUP(C94,'Completar SOFSE'!$A$6:$H$105,6,FALSE)</f>
        <v>ANILLO SOPORTE DE SELLO DE ESCAPE DE TURBO</v>
      </c>
      <c r="H94" s="186" t="str">
        <f>VLOOKUP(C94,'Completar SOFSE'!$A$6:$H$105,7,FALSE)</f>
        <v>GM:9319935</v>
      </c>
      <c r="I94" s="179" t="str">
        <f>VLOOKUP(C94,'Completar SOFSE'!$A$6:$H$105,8,FALSE)</f>
        <v>-</v>
      </c>
      <c r="J94" s="35"/>
      <c r="K94" s="45"/>
      <c r="L94" s="46"/>
      <c r="M94" s="15">
        <f>J94*D94</f>
        <v>0</v>
      </c>
    </row>
    <row r="95" spans="2:13">
      <c r="B95" s="43" t="s">
        <v>20</v>
      </c>
      <c r="C95" s="174"/>
      <c r="D95" s="177"/>
      <c r="E95" s="177"/>
      <c r="F95" s="177"/>
      <c r="G95" s="184"/>
      <c r="H95" s="187"/>
      <c r="I95" s="180"/>
      <c r="J95" s="36"/>
      <c r="K95" s="47"/>
      <c r="L95" s="48"/>
      <c r="M95" s="29">
        <f>J95*D94</f>
        <v>0</v>
      </c>
    </row>
    <row r="96" spans="2:13">
      <c r="B96" s="43" t="s">
        <v>21</v>
      </c>
      <c r="C96" s="174"/>
      <c r="D96" s="177"/>
      <c r="E96" s="177"/>
      <c r="F96" s="177"/>
      <c r="G96" s="184"/>
      <c r="H96" s="187"/>
      <c r="I96" s="180"/>
      <c r="J96" s="36"/>
      <c r="K96" s="47"/>
      <c r="L96" s="48"/>
      <c r="M96" s="29">
        <f>J96*D94</f>
        <v>0</v>
      </c>
    </row>
    <row r="97" spans="2:13">
      <c r="B97" s="43" t="s">
        <v>22</v>
      </c>
      <c r="C97" s="174"/>
      <c r="D97" s="177"/>
      <c r="E97" s="177"/>
      <c r="F97" s="177"/>
      <c r="G97" s="184"/>
      <c r="H97" s="187"/>
      <c r="I97" s="180"/>
      <c r="J97" s="36"/>
      <c r="K97" s="28"/>
      <c r="L97" s="48"/>
      <c r="M97" s="29">
        <f>(J97+K97)*D94</f>
        <v>0</v>
      </c>
    </row>
    <row r="98" spans="2:13" ht="13.5" thickBot="1">
      <c r="B98" s="43" t="s">
        <v>23</v>
      </c>
      <c r="C98" s="175"/>
      <c r="D98" s="178"/>
      <c r="E98" s="178"/>
      <c r="F98" s="178"/>
      <c r="G98" s="185"/>
      <c r="H98" s="188"/>
      <c r="I98" s="181"/>
      <c r="J98" s="37"/>
      <c r="K98" s="30"/>
      <c r="L98" s="38"/>
      <c r="M98" s="29">
        <f>(J98+K98+L98)*D94</f>
        <v>0</v>
      </c>
    </row>
    <row r="99" spans="2:13" ht="15" customHeight="1">
      <c r="B99" s="42" t="s">
        <v>19</v>
      </c>
      <c r="C99" s="173">
        <v>18</v>
      </c>
      <c r="D99" s="176">
        <f>VLOOKUP(C99,'Completar SOFSE'!$A$6:$H$105,2,FALSE)</f>
        <v>58</v>
      </c>
      <c r="E99" s="176" t="str">
        <f>VLOOKUP(C99,'Completar SOFSE'!$A$6:$H$105,3,FALSE)</f>
        <v>C/U</v>
      </c>
      <c r="F99" s="182">
        <f>VLOOKUP(C99,'Completar SOFSE'!$A$6:$H$105,4,FALSE)</f>
        <v>1000002412</v>
      </c>
      <c r="G99" s="183" t="str">
        <f>VLOOKUP(C99,'Completar SOFSE'!$A$6:$H$105,6,FALSE)</f>
        <v>JUNTA ENTRE MULTIPLE SUPERIOR Y NUCLEO</v>
      </c>
      <c r="H99" s="186" t="str">
        <f>VLOOKUP(C99,'Completar SOFSE'!$A$6:$H$105,7,FALSE)</f>
        <v>GM:8433087</v>
      </c>
      <c r="I99" s="179" t="str">
        <f>VLOOKUP(C99,'Completar SOFSE'!$A$6:$H$105,8,FALSE)</f>
        <v>-</v>
      </c>
      <c r="J99" s="35"/>
      <c r="K99" s="45"/>
      <c r="L99" s="46"/>
      <c r="M99" s="15">
        <f>J99*D99</f>
        <v>0</v>
      </c>
    </row>
    <row r="100" spans="2:13">
      <c r="B100" s="43" t="s">
        <v>20</v>
      </c>
      <c r="C100" s="174"/>
      <c r="D100" s="177"/>
      <c r="E100" s="177"/>
      <c r="F100" s="177"/>
      <c r="G100" s="184"/>
      <c r="H100" s="187"/>
      <c r="I100" s="180"/>
      <c r="J100" s="36"/>
      <c r="K100" s="47"/>
      <c r="L100" s="48"/>
      <c r="M100" s="29">
        <f>J100*D99</f>
        <v>0</v>
      </c>
    </row>
    <row r="101" spans="2:13">
      <c r="B101" s="43" t="s">
        <v>21</v>
      </c>
      <c r="C101" s="174"/>
      <c r="D101" s="177"/>
      <c r="E101" s="177"/>
      <c r="F101" s="177"/>
      <c r="G101" s="184"/>
      <c r="H101" s="187"/>
      <c r="I101" s="180"/>
      <c r="J101" s="36"/>
      <c r="K101" s="47"/>
      <c r="L101" s="48"/>
      <c r="M101" s="29">
        <f>J101*D99</f>
        <v>0</v>
      </c>
    </row>
    <row r="102" spans="2:13">
      <c r="B102" s="43" t="s">
        <v>22</v>
      </c>
      <c r="C102" s="174"/>
      <c r="D102" s="177"/>
      <c r="E102" s="177"/>
      <c r="F102" s="177"/>
      <c r="G102" s="184"/>
      <c r="H102" s="187"/>
      <c r="I102" s="180"/>
      <c r="J102" s="36"/>
      <c r="K102" s="28"/>
      <c r="L102" s="48"/>
      <c r="M102" s="29">
        <f>(J102+K102)*D99</f>
        <v>0</v>
      </c>
    </row>
    <row r="103" spans="2:13" ht="13.5" thickBot="1">
      <c r="B103" s="43" t="s">
        <v>23</v>
      </c>
      <c r="C103" s="175"/>
      <c r="D103" s="178"/>
      <c r="E103" s="178"/>
      <c r="F103" s="178"/>
      <c r="G103" s="185"/>
      <c r="H103" s="188"/>
      <c r="I103" s="181"/>
      <c r="J103" s="37"/>
      <c r="K103" s="30"/>
      <c r="L103" s="38"/>
      <c r="M103" s="29">
        <f>(J103+K103+L103)*D99</f>
        <v>0</v>
      </c>
    </row>
    <row r="104" spans="2:13" ht="15" customHeight="1">
      <c r="B104" s="42" t="s">
        <v>19</v>
      </c>
      <c r="C104" s="173">
        <v>19</v>
      </c>
      <c r="D104" s="176">
        <f>VLOOKUP(C104,'Completar SOFSE'!$A$6:$H$105,2,FALSE)</f>
        <v>6</v>
      </c>
      <c r="E104" s="176" t="str">
        <f>VLOOKUP(C104,'Completar SOFSE'!$A$6:$H$105,3,FALSE)</f>
        <v>C/U</v>
      </c>
      <c r="F104" s="182">
        <f>VLOOKUP(C104,'Completar SOFSE'!$A$6:$H$105,4,FALSE)</f>
        <v>1000001296</v>
      </c>
      <c r="G104" s="183" t="str">
        <f>VLOOKUP(C104,'Completar SOFSE'!$A$6:$H$105,6,FALSE)</f>
        <v>ARANDELA DE EMPUJE</v>
      </c>
      <c r="H104" s="186" t="str">
        <f>VLOOKUP(C104,'Completar SOFSE'!$A$6:$H$105,7,FALSE)</f>
        <v>GM:9503272</v>
      </c>
      <c r="I104" s="179" t="str">
        <f>VLOOKUP(C104,'Completar SOFSE'!$A$6:$H$105,8,FALSE)</f>
        <v>-</v>
      </c>
      <c r="J104" s="35"/>
      <c r="K104" s="45"/>
      <c r="L104" s="46"/>
      <c r="M104" s="15">
        <f>J104*D104</f>
        <v>0</v>
      </c>
    </row>
    <row r="105" spans="2:13">
      <c r="B105" s="43" t="s">
        <v>20</v>
      </c>
      <c r="C105" s="174"/>
      <c r="D105" s="177"/>
      <c r="E105" s="177"/>
      <c r="F105" s="177"/>
      <c r="G105" s="184"/>
      <c r="H105" s="187"/>
      <c r="I105" s="180"/>
      <c r="J105" s="36"/>
      <c r="K105" s="47"/>
      <c r="L105" s="48"/>
      <c r="M105" s="29">
        <f>J105*D104</f>
        <v>0</v>
      </c>
    </row>
    <row r="106" spans="2:13">
      <c r="B106" s="43" t="s">
        <v>21</v>
      </c>
      <c r="C106" s="174"/>
      <c r="D106" s="177"/>
      <c r="E106" s="177"/>
      <c r="F106" s="177"/>
      <c r="G106" s="184"/>
      <c r="H106" s="187"/>
      <c r="I106" s="180"/>
      <c r="J106" s="36"/>
      <c r="K106" s="47"/>
      <c r="L106" s="48"/>
      <c r="M106" s="29">
        <f>J106*D104</f>
        <v>0</v>
      </c>
    </row>
    <row r="107" spans="2:13">
      <c r="B107" s="43" t="s">
        <v>22</v>
      </c>
      <c r="C107" s="174"/>
      <c r="D107" s="177"/>
      <c r="E107" s="177"/>
      <c r="F107" s="177"/>
      <c r="G107" s="184"/>
      <c r="H107" s="187"/>
      <c r="I107" s="180"/>
      <c r="J107" s="36"/>
      <c r="K107" s="28"/>
      <c r="L107" s="48"/>
      <c r="M107" s="29">
        <f>(J107+K107)*D104</f>
        <v>0</v>
      </c>
    </row>
    <row r="108" spans="2:13" ht="13.5" thickBot="1">
      <c r="B108" s="67" t="s">
        <v>23</v>
      </c>
      <c r="C108" s="175"/>
      <c r="D108" s="178"/>
      <c r="E108" s="178"/>
      <c r="F108" s="178"/>
      <c r="G108" s="185"/>
      <c r="H108" s="188"/>
      <c r="I108" s="181"/>
      <c r="J108" s="37"/>
      <c r="K108" s="30"/>
      <c r="L108" s="38"/>
      <c r="M108" s="29">
        <f>(J108+K108+L108)*D104</f>
        <v>0</v>
      </c>
    </row>
    <row r="109" spans="2:13">
      <c r="B109" s="42" t="s">
        <v>19</v>
      </c>
      <c r="C109" s="173">
        <v>20</v>
      </c>
      <c r="D109" s="176">
        <f>VLOOKUP(C109,'Completar SOFSE'!$A$6:$H$105,2,FALSE)</f>
        <v>1</v>
      </c>
      <c r="E109" s="176" t="str">
        <f>VLOOKUP(C109,'Completar SOFSE'!$A$6:$H$105,3,FALSE)</f>
        <v>C/U</v>
      </c>
      <c r="F109" s="182">
        <f>VLOOKUP(C109,'Completar SOFSE'!$A$6:$H$105,4,FALSE)</f>
        <v>1000001292</v>
      </c>
      <c r="G109" s="183" t="str">
        <f>VLOOKUP(C109,'Completar SOFSE'!$A$6:$H$105,6,FALSE)</f>
        <v>ARANDELA RETENEDORA DEL ROTOR</v>
      </c>
      <c r="H109" s="186" t="str">
        <f>VLOOKUP(C109,'Completar SOFSE'!$A$6:$H$105,7,FALSE)</f>
        <v>GM:9528218</v>
      </c>
      <c r="I109" s="179" t="str">
        <f>VLOOKUP(C109,'Completar SOFSE'!$A$6:$H$105,8,FALSE)</f>
        <v>-</v>
      </c>
      <c r="J109" s="35"/>
      <c r="K109" s="45"/>
      <c r="L109" s="46"/>
      <c r="M109" s="15">
        <f>J109*D109</f>
        <v>0</v>
      </c>
    </row>
    <row r="110" spans="2:13">
      <c r="B110" s="43" t="s">
        <v>20</v>
      </c>
      <c r="C110" s="174"/>
      <c r="D110" s="177"/>
      <c r="E110" s="177"/>
      <c r="F110" s="177"/>
      <c r="G110" s="184"/>
      <c r="H110" s="187"/>
      <c r="I110" s="180"/>
      <c r="J110" s="36"/>
      <c r="K110" s="47"/>
      <c r="L110" s="48"/>
      <c r="M110" s="29">
        <f>J110*D109</f>
        <v>0</v>
      </c>
    </row>
    <row r="111" spans="2:13">
      <c r="B111" s="43" t="s">
        <v>21</v>
      </c>
      <c r="C111" s="174"/>
      <c r="D111" s="177"/>
      <c r="E111" s="177"/>
      <c r="F111" s="177"/>
      <c r="G111" s="184"/>
      <c r="H111" s="187"/>
      <c r="I111" s="180"/>
      <c r="J111" s="36"/>
      <c r="K111" s="47"/>
      <c r="L111" s="48"/>
      <c r="M111" s="29">
        <f>J111*D109</f>
        <v>0</v>
      </c>
    </row>
    <row r="112" spans="2:13">
      <c r="B112" s="43" t="s">
        <v>22</v>
      </c>
      <c r="C112" s="174"/>
      <c r="D112" s="177"/>
      <c r="E112" s="177"/>
      <c r="F112" s="177"/>
      <c r="G112" s="184"/>
      <c r="H112" s="187"/>
      <c r="I112" s="180"/>
      <c r="J112" s="36"/>
      <c r="K112" s="28"/>
      <c r="L112" s="48"/>
      <c r="M112" s="29">
        <f>(J112+K112)*D109</f>
        <v>0</v>
      </c>
    </row>
    <row r="113" spans="2:13" ht="13.5" thickBot="1">
      <c r="B113" s="67" t="s">
        <v>23</v>
      </c>
      <c r="C113" s="175"/>
      <c r="D113" s="178"/>
      <c r="E113" s="178"/>
      <c r="F113" s="178"/>
      <c r="G113" s="185"/>
      <c r="H113" s="188"/>
      <c r="I113" s="181"/>
      <c r="J113" s="37"/>
      <c r="K113" s="30"/>
      <c r="L113" s="38"/>
      <c r="M113" s="29">
        <f>(J113+K113+L113)*D109</f>
        <v>0</v>
      </c>
    </row>
    <row r="114" spans="2:13">
      <c r="B114" s="42" t="s">
        <v>19</v>
      </c>
      <c r="C114" s="173">
        <v>21</v>
      </c>
      <c r="D114" s="176">
        <f>VLOOKUP(C114,'Completar SOFSE'!$A$6:$H$105,2,FALSE)</f>
        <v>10</v>
      </c>
      <c r="E114" s="176" t="str">
        <f>VLOOKUP(C114,'Completar SOFSE'!$A$6:$H$105,3,FALSE)</f>
        <v>C/U</v>
      </c>
      <c r="F114" s="182">
        <f>VLOOKUP(C114,'Completar SOFSE'!$A$6:$H$105,4,FALSE)</f>
        <v>1000001312</v>
      </c>
      <c r="G114" s="183" t="str">
        <f>VLOOKUP(C114,'Completar SOFSE'!$A$6:$H$105,6,FALSE)</f>
        <v>JUNTA ESPIRALADA METALICA</v>
      </c>
      <c r="H114" s="186" t="str">
        <f>VLOOKUP(C114,'Completar SOFSE'!$A$6:$H$105,7,FALSE)</f>
        <v>GM:9579526</v>
      </c>
      <c r="I114" s="179" t="str">
        <f>VLOOKUP(C114,'Completar SOFSE'!$A$6:$H$105,8,FALSE)</f>
        <v>-</v>
      </c>
      <c r="J114" s="35"/>
      <c r="K114" s="45"/>
      <c r="L114" s="46"/>
      <c r="M114" s="15">
        <f>J114*D114</f>
        <v>0</v>
      </c>
    </row>
    <row r="115" spans="2:13">
      <c r="B115" s="43" t="s">
        <v>20</v>
      </c>
      <c r="C115" s="174"/>
      <c r="D115" s="177"/>
      <c r="E115" s="177"/>
      <c r="F115" s="177"/>
      <c r="G115" s="184"/>
      <c r="H115" s="187"/>
      <c r="I115" s="180"/>
      <c r="J115" s="36"/>
      <c r="K115" s="47"/>
      <c r="L115" s="48"/>
      <c r="M115" s="29">
        <f>J115*D114</f>
        <v>0</v>
      </c>
    </row>
    <row r="116" spans="2:13">
      <c r="B116" s="43" t="s">
        <v>21</v>
      </c>
      <c r="C116" s="174"/>
      <c r="D116" s="177"/>
      <c r="E116" s="177"/>
      <c r="F116" s="177"/>
      <c r="G116" s="184"/>
      <c r="H116" s="187"/>
      <c r="I116" s="180"/>
      <c r="J116" s="36"/>
      <c r="K116" s="47"/>
      <c r="L116" s="48"/>
      <c r="M116" s="29">
        <f>J116*D114</f>
        <v>0</v>
      </c>
    </row>
    <row r="117" spans="2:13">
      <c r="B117" s="43" t="s">
        <v>22</v>
      </c>
      <c r="C117" s="174"/>
      <c r="D117" s="177"/>
      <c r="E117" s="177"/>
      <c r="F117" s="177"/>
      <c r="G117" s="184"/>
      <c r="H117" s="187"/>
      <c r="I117" s="180"/>
      <c r="J117" s="36"/>
      <c r="K117" s="28"/>
      <c r="L117" s="48"/>
      <c r="M117" s="29">
        <f>(J117+K117)*D114</f>
        <v>0</v>
      </c>
    </row>
    <row r="118" spans="2:13" ht="13.5" thickBot="1">
      <c r="B118" s="67" t="s">
        <v>23</v>
      </c>
      <c r="C118" s="175"/>
      <c r="D118" s="178"/>
      <c r="E118" s="178"/>
      <c r="F118" s="178"/>
      <c r="G118" s="185"/>
      <c r="H118" s="188"/>
      <c r="I118" s="181"/>
      <c r="J118" s="37"/>
      <c r="K118" s="30"/>
      <c r="L118" s="38"/>
      <c r="M118" s="29">
        <f>(J118+K118+L118)*D114</f>
        <v>0</v>
      </c>
    </row>
    <row r="119" spans="2:13" ht="24" customHeight="1" thickBot="1">
      <c r="B119" s="217" t="s">
        <v>33</v>
      </c>
      <c r="C119" s="218"/>
      <c r="D119" s="218"/>
      <c r="E119" s="218"/>
      <c r="F119" s="218"/>
      <c r="G119" s="218"/>
      <c r="H119" s="83"/>
      <c r="I119" s="39"/>
      <c r="J119" s="214">
        <f>SUM(M14:M118)</f>
        <v>0</v>
      </c>
      <c r="K119" s="215"/>
      <c r="L119" s="215"/>
      <c r="M119" s="216"/>
    </row>
    <row r="120" spans="2:13" ht="24" customHeight="1" thickBot="1">
      <c r="B120" s="77"/>
      <c r="C120" s="78"/>
      <c r="D120" s="78"/>
      <c r="E120" s="78"/>
      <c r="F120" s="78"/>
      <c r="G120" s="78" t="s">
        <v>32</v>
      </c>
      <c r="H120" s="83"/>
      <c r="I120" s="39"/>
      <c r="J120" s="79"/>
      <c r="K120" s="79"/>
      <c r="L120" s="79"/>
      <c r="M120" s="80"/>
    </row>
    <row r="121" spans="2:13" ht="18.75" customHeight="1" thickBot="1">
      <c r="B121" s="122" t="s">
        <v>50</v>
      </c>
      <c r="C121" s="123"/>
      <c r="D121" s="123"/>
      <c r="E121" s="123"/>
      <c r="F121" s="123"/>
      <c r="G121" s="123"/>
      <c r="H121" s="123"/>
      <c r="I121" s="123"/>
      <c r="J121" s="123"/>
      <c r="K121" s="123"/>
      <c r="L121" s="123"/>
      <c r="M121" s="124"/>
    </row>
    <row r="122" spans="2:13" ht="18.75" customHeight="1" thickBot="1">
      <c r="B122" s="122" t="s">
        <v>43</v>
      </c>
      <c r="C122" s="123"/>
      <c r="D122" s="123"/>
      <c r="E122" s="123"/>
      <c r="F122" s="123"/>
      <c r="G122" s="123"/>
      <c r="H122" s="123"/>
      <c r="I122" s="123"/>
      <c r="J122" s="123"/>
      <c r="K122" s="123"/>
      <c r="L122" s="123"/>
      <c r="M122" s="124"/>
    </row>
    <row r="123" spans="2:13" ht="18.75" customHeight="1" thickBot="1">
      <c r="B123" s="122" t="s">
        <v>44</v>
      </c>
      <c r="C123" s="123"/>
      <c r="D123" s="123"/>
      <c r="E123" s="123"/>
      <c r="F123" s="123"/>
      <c r="G123" s="123"/>
      <c r="H123" s="123"/>
      <c r="I123" s="123"/>
      <c r="J123" s="123"/>
      <c r="K123" s="123"/>
      <c r="L123" s="123"/>
      <c r="M123" s="124"/>
    </row>
    <row r="124" spans="2:13" ht="18.75" customHeight="1" thickBot="1">
      <c r="B124" s="122" t="s">
        <v>45</v>
      </c>
      <c r="C124" s="123"/>
      <c r="D124" s="123"/>
      <c r="E124" s="123"/>
      <c r="F124" s="123"/>
      <c r="G124" s="123"/>
      <c r="H124" s="123"/>
      <c r="I124" s="123"/>
      <c r="J124" s="123"/>
      <c r="K124" s="123"/>
      <c r="L124" s="123"/>
      <c r="M124" s="124"/>
    </row>
    <row r="125" spans="2:13">
      <c r="B125" s="63"/>
      <c r="C125" s="64"/>
      <c r="D125" s="64"/>
      <c r="E125" s="64"/>
      <c r="F125" s="64"/>
      <c r="G125" s="65"/>
      <c r="H125" s="65"/>
      <c r="I125" s="65"/>
      <c r="J125" s="65"/>
      <c r="K125" s="65"/>
      <c r="L125" s="65"/>
      <c r="M125" s="66"/>
    </row>
    <row r="126" spans="2:13">
      <c r="B126" s="16"/>
      <c r="C126" s="17"/>
      <c r="D126" s="17"/>
      <c r="E126" s="17"/>
      <c r="F126" s="17"/>
      <c r="G126" s="18"/>
      <c r="H126" s="18"/>
      <c r="I126" s="18"/>
      <c r="J126" s="18"/>
      <c r="K126" s="18"/>
      <c r="L126" s="18"/>
      <c r="M126" s="19"/>
    </row>
    <row r="127" spans="2:13">
      <c r="B127" s="16"/>
      <c r="C127" s="17"/>
      <c r="D127" s="17"/>
      <c r="E127" s="17"/>
      <c r="F127" s="17"/>
      <c r="G127" s="18"/>
      <c r="H127" s="18"/>
      <c r="I127" s="18"/>
      <c r="J127" s="18"/>
      <c r="K127" s="18"/>
      <c r="L127" s="18"/>
      <c r="M127" s="19"/>
    </row>
    <row r="128" spans="2:13">
      <c r="B128" s="16"/>
      <c r="C128" s="17"/>
      <c r="D128" s="17"/>
      <c r="E128" s="17"/>
      <c r="F128" s="17"/>
      <c r="G128" s="18"/>
      <c r="H128" s="18"/>
      <c r="I128" s="18"/>
      <c r="J128" s="18"/>
      <c r="K128" s="18"/>
      <c r="L128" s="18"/>
      <c r="M128" s="19"/>
    </row>
    <row r="129" spans="2:13" ht="13.5" thickBot="1">
      <c r="B129" s="20"/>
      <c r="C129" s="21"/>
      <c r="D129" s="21"/>
      <c r="E129" s="21"/>
      <c r="F129" s="21"/>
      <c r="G129" s="22"/>
      <c r="H129" s="22"/>
      <c r="I129" s="22"/>
      <c r="J129" s="22"/>
      <c r="K129" s="22"/>
      <c r="L129" s="22"/>
      <c r="M129" s="23"/>
    </row>
  </sheetData>
  <mergeCells count="166">
    <mergeCell ref="H59:H63"/>
    <mergeCell ref="I59:I63"/>
    <mergeCell ref="C64:C68"/>
    <mergeCell ref="D64:D68"/>
    <mergeCell ref="E64:E68"/>
    <mergeCell ref="F64:F68"/>
    <mergeCell ref="G64:G68"/>
    <mergeCell ref="H64:H68"/>
    <mergeCell ref="I64:I68"/>
    <mergeCell ref="C59:C63"/>
    <mergeCell ref="D59:D63"/>
    <mergeCell ref="E59:E63"/>
    <mergeCell ref="F59:F63"/>
    <mergeCell ref="G59:G63"/>
    <mergeCell ref="H49:H53"/>
    <mergeCell ref="I49:I53"/>
    <mergeCell ref="C54:C58"/>
    <mergeCell ref="D54:D58"/>
    <mergeCell ref="E54:E58"/>
    <mergeCell ref="F54:F58"/>
    <mergeCell ref="G54:G58"/>
    <mergeCell ref="H54:H58"/>
    <mergeCell ref="I54:I58"/>
    <mergeCell ref="C49:C53"/>
    <mergeCell ref="D49:D53"/>
    <mergeCell ref="E49:E53"/>
    <mergeCell ref="F49:F53"/>
    <mergeCell ref="G49:G53"/>
    <mergeCell ref="D29:D33"/>
    <mergeCell ref="E29:E33"/>
    <mergeCell ref="F29:F33"/>
    <mergeCell ref="G29:G33"/>
    <mergeCell ref="H39:H43"/>
    <mergeCell ref="I39:I43"/>
    <mergeCell ref="C44:C48"/>
    <mergeCell ref="D44:D48"/>
    <mergeCell ref="E44:E48"/>
    <mergeCell ref="F44:F48"/>
    <mergeCell ref="G44:G48"/>
    <mergeCell ref="H44:H48"/>
    <mergeCell ref="I44:I48"/>
    <mergeCell ref="C39:C43"/>
    <mergeCell ref="D39:D43"/>
    <mergeCell ref="E39:E43"/>
    <mergeCell ref="F39:F43"/>
    <mergeCell ref="G39:G43"/>
    <mergeCell ref="B119:G119"/>
    <mergeCell ref="E19:E23"/>
    <mergeCell ref="D94:D98"/>
    <mergeCell ref="E94:E98"/>
    <mergeCell ref="H104:H108"/>
    <mergeCell ref="F114:F118"/>
    <mergeCell ref="I104:I108"/>
    <mergeCell ref="F94:F98"/>
    <mergeCell ref="G94:G98"/>
    <mergeCell ref="I99:I103"/>
    <mergeCell ref="G114:G118"/>
    <mergeCell ref="I114:I118"/>
    <mergeCell ref="G19:G23"/>
    <mergeCell ref="H19:H23"/>
    <mergeCell ref="H109:H113"/>
    <mergeCell ref="H114:H118"/>
    <mergeCell ref="H29:H33"/>
    <mergeCell ref="I29:I33"/>
    <mergeCell ref="C34:C38"/>
    <mergeCell ref="D34:D38"/>
    <mergeCell ref="E34:E38"/>
    <mergeCell ref="F34:F38"/>
    <mergeCell ref="G34:G38"/>
    <mergeCell ref="H34:H38"/>
    <mergeCell ref="J119:M119"/>
    <mergeCell ref="E89:E93"/>
    <mergeCell ref="F89:F93"/>
    <mergeCell ref="G89:G93"/>
    <mergeCell ref="I94:I98"/>
    <mergeCell ref="C109:C113"/>
    <mergeCell ref="D109:D113"/>
    <mergeCell ref="E109:E113"/>
    <mergeCell ref="F109:F113"/>
    <mergeCell ref="G109:G113"/>
    <mergeCell ref="I109:I113"/>
    <mergeCell ref="H94:H98"/>
    <mergeCell ref="H99:H103"/>
    <mergeCell ref="C94:C98"/>
    <mergeCell ref="C99:C103"/>
    <mergeCell ref="D99:D103"/>
    <mergeCell ref="E99:E103"/>
    <mergeCell ref="F99:F103"/>
    <mergeCell ref="G99:G103"/>
    <mergeCell ref="C104:C108"/>
    <mergeCell ref="D104:D108"/>
    <mergeCell ref="E104:E108"/>
    <mergeCell ref="F104:F108"/>
    <mergeCell ref="G104:G108"/>
    <mergeCell ref="B3:M4"/>
    <mergeCell ref="I84:I88"/>
    <mergeCell ref="I89:I93"/>
    <mergeCell ref="G12:G13"/>
    <mergeCell ref="H12:H13"/>
    <mergeCell ref="I79:I83"/>
    <mergeCell ref="J12:M12"/>
    <mergeCell ref="E79:E83"/>
    <mergeCell ref="D79:D83"/>
    <mergeCell ref="B12:B13"/>
    <mergeCell ref="C12:C13"/>
    <mergeCell ref="D12:D13"/>
    <mergeCell ref="E12:E13"/>
    <mergeCell ref="F12:F13"/>
    <mergeCell ref="C79:C83"/>
    <mergeCell ref="I12:I13"/>
    <mergeCell ref="C74:C78"/>
    <mergeCell ref="D74:D78"/>
    <mergeCell ref="H14:H18"/>
    <mergeCell ref="H74:H78"/>
    <mergeCell ref="F74:F78"/>
    <mergeCell ref="H79:H83"/>
    <mergeCell ref="C19:C23"/>
    <mergeCell ref="D19:D23"/>
    <mergeCell ref="J5:M5"/>
    <mergeCell ref="K11:M11"/>
    <mergeCell ref="K7:M7"/>
    <mergeCell ref="K8:M8"/>
    <mergeCell ref="K9:M9"/>
    <mergeCell ref="K10:M10"/>
    <mergeCell ref="K6:M6"/>
    <mergeCell ref="C89:C93"/>
    <mergeCell ref="D89:D93"/>
    <mergeCell ref="H84:H88"/>
    <mergeCell ref="H89:H93"/>
    <mergeCell ref="C84:C88"/>
    <mergeCell ref="D84:D88"/>
    <mergeCell ref="E84:E88"/>
    <mergeCell ref="F84:F88"/>
    <mergeCell ref="G84:G88"/>
    <mergeCell ref="G14:G18"/>
    <mergeCell ref="E74:E78"/>
    <mergeCell ref="G74:G78"/>
    <mergeCell ref="F79:F83"/>
    <mergeCell ref="G79:G83"/>
    <mergeCell ref="I74:I78"/>
    <mergeCell ref="F19:F23"/>
    <mergeCell ref="I19:I23"/>
    <mergeCell ref="C114:C118"/>
    <mergeCell ref="D114:D118"/>
    <mergeCell ref="E114:E118"/>
    <mergeCell ref="I14:I18"/>
    <mergeCell ref="C69:C73"/>
    <mergeCell ref="D69:D73"/>
    <mergeCell ref="E69:E73"/>
    <mergeCell ref="F69:F73"/>
    <mergeCell ref="G69:G73"/>
    <mergeCell ref="H69:H73"/>
    <mergeCell ref="I69:I73"/>
    <mergeCell ref="D14:D18"/>
    <mergeCell ref="E14:E18"/>
    <mergeCell ref="F14:F18"/>
    <mergeCell ref="C14:C18"/>
    <mergeCell ref="C24:C28"/>
    <mergeCell ref="D24:D28"/>
    <mergeCell ref="E24:E28"/>
    <mergeCell ref="F24:F28"/>
    <mergeCell ref="G24:G28"/>
    <mergeCell ref="H24:H28"/>
    <mergeCell ref="I24:I28"/>
    <mergeCell ref="I34:I38"/>
    <mergeCell ref="C29:C33"/>
  </mergeCells>
  <conditionalFormatting sqref="L14:L18">
    <cfRule type="cellIs" dxfId="5" priority="18" stopIfTrue="1" operator="equal">
      <formula>#REF!</formula>
    </cfRule>
  </conditionalFormatting>
  <conditionalFormatting sqref="L69:L73">
    <cfRule type="cellIs" dxfId="4" priority="5" stopIfTrue="1" operator="equal">
      <formula>#REF!</formula>
    </cfRule>
  </conditionalFormatting>
  <conditionalFormatting sqref="L74:L118">
    <cfRule type="cellIs" dxfId="3" priority="4" stopIfTrue="1" operator="equal">
      <formula>#REF!</formula>
    </cfRule>
  </conditionalFormatting>
  <conditionalFormatting sqref="L19:L23">
    <cfRule type="cellIs" dxfId="2" priority="3" stopIfTrue="1" operator="equal">
      <formula>#REF!</formula>
    </cfRule>
  </conditionalFormatting>
  <conditionalFormatting sqref="L24:L28">
    <cfRule type="cellIs" dxfId="1" priority="2" stopIfTrue="1" operator="equal">
      <formula>#REF!</formula>
    </cfRule>
  </conditionalFormatting>
  <conditionalFormatting sqref="L29:L68">
    <cfRule type="cellIs" dxfId="0" priority="1" stopIfTrue="1" operator="equal">
      <formula>#REF!</formula>
    </cfRule>
  </conditionalFormatting>
  <dataValidations count="2">
    <dataValidation allowBlank="1" showInputMessage="1" showErrorMessage="1" promptTitle="Completar por el Oferente" prompt=" " sqref="K17 K72 K73:L73 K77 K82 K87 K92 K97 K102 K107 K112 K117 K78:L78 K83:L83 K88:L88 K93:L93 K98:L98 K103:L103 K108:L108 K113:L113 K118:L118 K18:L18 K22 K23:L23 K27 J14:J118 K28:L28 K32 K37 K42 K47 K52 K57 K62 K67 K33:L33 K38:L38 K43:L43 K48:L48 K53:L53 K58:L58 K63:L63 K68:L68"/>
    <dataValidation operator="equal" allowBlank="1" showInputMessage="1" showErrorMessage="1" promptTitle="Completar por el Oferente" prompt=" " sqref="K6:M9"/>
  </dataValidations>
  <printOptions horizontalCentered="1" verticalCentered="1"/>
  <pageMargins left="0" right="0" top="0" bottom="0" header="0" footer="0"/>
  <pageSetup paperSize="9" scale="73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operator="equal" allowBlank="1" showInputMessage="1" showErrorMessage="1" promptTitle="Completar por el Oferente" prompt=" ">
          <x14:formula1>
            <xm:f>'Completar SOFSE'!#REF!</xm:f>
          </x14:formula1>
          <xm:sqref>K10:M10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1"/>
  <sheetViews>
    <sheetView zoomScale="85" zoomScaleNormal="85" workbookViewId="0">
      <selection activeCell="J9" sqref="J9"/>
    </sheetView>
  </sheetViews>
  <sheetFormatPr baseColWidth="10" defaultRowHeight="12.75"/>
  <cols>
    <col min="1" max="1" width="24" style="24" customWidth="1"/>
    <col min="2" max="2" width="19.7109375" style="24" customWidth="1"/>
    <col min="3" max="3" width="11.42578125" style="24"/>
    <col min="4" max="5" width="20.140625" style="24" customWidth="1"/>
    <col min="6" max="6" width="47.7109375" style="24" customWidth="1"/>
    <col min="7" max="7" width="19.42578125" style="24" customWidth="1"/>
    <col min="8" max="8" width="27" style="24" customWidth="1"/>
    <col min="9" max="14" width="11.42578125" style="24" customWidth="1"/>
    <col min="15" max="16384" width="11.42578125" style="24"/>
  </cols>
  <sheetData>
    <row r="1" spans="1:12">
      <c r="H1" s="25"/>
      <c r="I1" s="25"/>
      <c r="J1" s="25"/>
      <c r="K1" s="25"/>
      <c r="L1" s="25"/>
    </row>
    <row r="2" spans="1:12" ht="15.75">
      <c r="A2" s="62" t="s">
        <v>25</v>
      </c>
      <c r="B2" s="31"/>
    </row>
    <row r="4" spans="1:12">
      <c r="A4" s="219" t="s">
        <v>9</v>
      </c>
      <c r="B4" s="219" t="s">
        <v>5</v>
      </c>
      <c r="C4" s="219" t="s">
        <v>2</v>
      </c>
      <c r="D4" s="219" t="s">
        <v>30</v>
      </c>
      <c r="E4" s="220" t="s">
        <v>37</v>
      </c>
      <c r="F4" s="219" t="s">
        <v>12</v>
      </c>
      <c r="G4" s="219" t="s">
        <v>27</v>
      </c>
      <c r="H4" s="219" t="s">
        <v>38</v>
      </c>
    </row>
    <row r="5" spans="1:12" ht="13.5" thickBot="1">
      <c r="A5" s="219"/>
      <c r="B5" s="219"/>
      <c r="C5" s="219"/>
      <c r="D5" s="219"/>
      <c r="E5" s="221"/>
      <c r="F5" s="219"/>
      <c r="G5" s="219"/>
      <c r="H5" s="219"/>
    </row>
    <row r="6" spans="1:12" ht="13.5" thickBot="1">
      <c r="A6" s="61">
        <v>1</v>
      </c>
      <c r="B6" s="134">
        <v>4</v>
      </c>
      <c r="C6" s="3" t="s">
        <v>40</v>
      </c>
      <c r="D6" s="134">
        <v>1000001272</v>
      </c>
      <c r="E6" s="97"/>
      <c r="F6" s="134" t="s">
        <v>53</v>
      </c>
      <c r="G6" s="136" t="s">
        <v>76</v>
      </c>
      <c r="H6" s="136" t="str">
        <f t="shared" ref="H6:H14" si="0">"-"</f>
        <v>-</v>
      </c>
    </row>
    <row r="7" spans="1:12" ht="13.5" thickBot="1">
      <c r="A7" s="61">
        <f>+A6+1</f>
        <v>2</v>
      </c>
      <c r="B7" s="135">
        <v>4</v>
      </c>
      <c r="C7" s="3" t="s">
        <v>40</v>
      </c>
      <c r="D7" s="135">
        <v>1000001274</v>
      </c>
      <c r="E7" s="97"/>
      <c r="F7" s="135" t="s">
        <v>54</v>
      </c>
      <c r="G7" s="137" t="s">
        <v>77</v>
      </c>
      <c r="H7" s="136" t="str">
        <f t="shared" si="0"/>
        <v>-</v>
      </c>
    </row>
    <row r="8" spans="1:12" ht="13.5" thickBot="1">
      <c r="A8" s="61">
        <f t="shared" ref="A8:A71" si="1">+A7+1</f>
        <v>3</v>
      </c>
      <c r="B8" s="135">
        <v>6</v>
      </c>
      <c r="C8" s="3" t="s">
        <v>40</v>
      </c>
      <c r="D8" s="135">
        <v>1000001262</v>
      </c>
      <c r="E8" s="97"/>
      <c r="F8" s="135" t="s">
        <v>55</v>
      </c>
      <c r="G8" s="137" t="s">
        <v>78</v>
      </c>
      <c r="H8" s="136" t="str">
        <f t="shared" si="0"/>
        <v>-</v>
      </c>
    </row>
    <row r="9" spans="1:12" ht="17.25" customHeight="1" thickBot="1">
      <c r="A9" s="61">
        <f t="shared" si="1"/>
        <v>4</v>
      </c>
      <c r="B9" s="135">
        <v>6</v>
      </c>
      <c r="C9" s="3" t="s">
        <v>40</v>
      </c>
      <c r="D9" s="135">
        <v>1000031157</v>
      </c>
      <c r="E9" s="97"/>
      <c r="F9" s="135" t="s">
        <v>56</v>
      </c>
      <c r="G9" s="137" t="s">
        <v>79</v>
      </c>
      <c r="H9" s="136" t="str">
        <f t="shared" si="0"/>
        <v>-</v>
      </c>
    </row>
    <row r="10" spans="1:12" ht="13.5" thickBot="1">
      <c r="A10" s="61">
        <f t="shared" si="1"/>
        <v>5</v>
      </c>
      <c r="B10" s="135">
        <v>5</v>
      </c>
      <c r="C10" s="3" t="s">
        <v>40</v>
      </c>
      <c r="D10" s="135">
        <v>1000001302</v>
      </c>
      <c r="E10" s="97"/>
      <c r="F10" s="135" t="s">
        <v>57</v>
      </c>
      <c r="G10" s="137" t="s">
        <v>80</v>
      </c>
      <c r="H10" s="136" t="str">
        <f t="shared" si="0"/>
        <v>-</v>
      </c>
    </row>
    <row r="11" spans="1:12" ht="13.5" thickBot="1">
      <c r="A11" s="61">
        <f t="shared" si="1"/>
        <v>6</v>
      </c>
      <c r="B11" s="135">
        <v>8</v>
      </c>
      <c r="C11" s="3" t="s">
        <v>40</v>
      </c>
      <c r="D11" s="135">
        <v>1000001303</v>
      </c>
      <c r="E11" s="97"/>
      <c r="F11" s="135" t="s">
        <v>58</v>
      </c>
      <c r="G11" s="137" t="s">
        <v>81</v>
      </c>
      <c r="H11" s="136" t="str">
        <f t="shared" si="0"/>
        <v>-</v>
      </c>
    </row>
    <row r="12" spans="1:12" ht="13.5" thickBot="1">
      <c r="A12" s="61">
        <f t="shared" si="1"/>
        <v>7</v>
      </c>
      <c r="B12" s="135">
        <v>1</v>
      </c>
      <c r="C12" s="3" t="s">
        <v>40</v>
      </c>
      <c r="D12" s="135">
        <v>1000000471</v>
      </c>
      <c r="E12" s="97"/>
      <c r="F12" s="135" t="s">
        <v>59</v>
      </c>
      <c r="G12" s="137" t="s">
        <v>82</v>
      </c>
      <c r="H12" s="136" t="str">
        <f t="shared" si="0"/>
        <v>-</v>
      </c>
    </row>
    <row r="13" spans="1:12" ht="13.5" thickBot="1">
      <c r="A13" s="61">
        <f t="shared" si="1"/>
        <v>8</v>
      </c>
      <c r="B13" s="135">
        <v>8</v>
      </c>
      <c r="C13" s="3" t="s">
        <v>40</v>
      </c>
      <c r="D13" s="135">
        <v>1000001304</v>
      </c>
      <c r="E13" s="97"/>
      <c r="F13" s="135" t="s">
        <v>60</v>
      </c>
      <c r="G13" s="137" t="s">
        <v>83</v>
      </c>
      <c r="H13" s="136" t="str">
        <f t="shared" si="0"/>
        <v>-</v>
      </c>
    </row>
    <row r="14" spans="1:12" ht="13.5" thickBot="1">
      <c r="A14" s="61">
        <f t="shared" si="1"/>
        <v>9</v>
      </c>
      <c r="B14" s="135">
        <v>2</v>
      </c>
      <c r="C14" s="3" t="s">
        <v>40</v>
      </c>
      <c r="D14" s="135">
        <v>1000001407</v>
      </c>
      <c r="E14" s="97"/>
      <c r="F14" s="135" t="s">
        <v>61</v>
      </c>
      <c r="G14" s="137" t="s">
        <v>84</v>
      </c>
      <c r="H14" s="136" t="str">
        <f t="shared" si="0"/>
        <v>-</v>
      </c>
    </row>
    <row r="15" spans="1:12" ht="13.5" thickBot="1">
      <c r="A15" s="61">
        <f t="shared" si="1"/>
        <v>10</v>
      </c>
      <c r="B15" s="135">
        <v>195</v>
      </c>
      <c r="C15" s="3" t="s">
        <v>40</v>
      </c>
      <c r="D15" s="135">
        <v>1000022344</v>
      </c>
      <c r="E15" s="97"/>
      <c r="F15" s="135" t="s">
        <v>62</v>
      </c>
      <c r="G15" s="137" t="s">
        <v>85</v>
      </c>
      <c r="H15" s="137" t="s">
        <v>73</v>
      </c>
    </row>
    <row r="16" spans="1:12" ht="13.5" thickBot="1">
      <c r="A16" s="68">
        <f t="shared" si="1"/>
        <v>11</v>
      </c>
      <c r="B16" s="135">
        <v>3</v>
      </c>
      <c r="C16" s="3" t="s">
        <v>40</v>
      </c>
      <c r="D16" s="135">
        <v>1000001337</v>
      </c>
      <c r="E16" s="97"/>
      <c r="F16" s="135" t="s">
        <v>63</v>
      </c>
      <c r="G16" s="137" t="s">
        <v>86</v>
      </c>
      <c r="H16" s="136" t="str">
        <f>"-"</f>
        <v>-</v>
      </c>
    </row>
    <row r="17" spans="1:8" ht="13.5" thickBot="1">
      <c r="A17" s="61">
        <f t="shared" si="1"/>
        <v>12</v>
      </c>
      <c r="B17" s="135">
        <v>17</v>
      </c>
      <c r="C17" s="3" t="s">
        <v>40</v>
      </c>
      <c r="D17" s="135">
        <v>1000001320</v>
      </c>
      <c r="E17" s="97"/>
      <c r="F17" s="135" t="s">
        <v>64</v>
      </c>
      <c r="G17" s="137" t="s">
        <v>87</v>
      </c>
      <c r="H17" s="136" t="str">
        <f>"-"</f>
        <v>-</v>
      </c>
    </row>
    <row r="18" spans="1:8" ht="13.5" thickBot="1">
      <c r="A18" s="61">
        <f t="shared" si="1"/>
        <v>13</v>
      </c>
      <c r="B18" s="135">
        <v>2</v>
      </c>
      <c r="C18" s="3" t="s">
        <v>40</v>
      </c>
      <c r="D18" s="135">
        <v>1000002763</v>
      </c>
      <c r="E18" s="97"/>
      <c r="F18" s="135" t="s">
        <v>65</v>
      </c>
      <c r="G18" s="137" t="s">
        <v>88</v>
      </c>
      <c r="H18" s="137" t="s">
        <v>74</v>
      </c>
    </row>
    <row r="19" spans="1:8" ht="13.5" thickBot="1">
      <c r="A19" s="61">
        <f t="shared" si="1"/>
        <v>14</v>
      </c>
      <c r="B19" s="135">
        <v>5</v>
      </c>
      <c r="C19" s="3" t="s">
        <v>40</v>
      </c>
      <c r="D19" s="135">
        <v>1000001355</v>
      </c>
      <c r="E19" s="97"/>
      <c r="F19" s="135" t="s">
        <v>66</v>
      </c>
      <c r="G19" s="137" t="s">
        <v>89</v>
      </c>
      <c r="H19" s="136" t="str">
        <f t="shared" ref="H19:H26" si="2">"-"</f>
        <v>-</v>
      </c>
    </row>
    <row r="20" spans="1:8" ht="13.5" thickBot="1">
      <c r="A20" s="61">
        <f t="shared" si="1"/>
        <v>15</v>
      </c>
      <c r="B20" s="135">
        <v>141</v>
      </c>
      <c r="C20" s="3" t="s">
        <v>40</v>
      </c>
      <c r="D20" s="135">
        <v>1000001281</v>
      </c>
      <c r="E20" s="97"/>
      <c r="F20" s="135" t="s">
        <v>67</v>
      </c>
      <c r="G20" s="137" t="s">
        <v>90</v>
      </c>
      <c r="H20" s="136" t="str">
        <f t="shared" si="2"/>
        <v>-</v>
      </c>
    </row>
    <row r="21" spans="1:8" ht="13.5" thickBot="1">
      <c r="A21" s="61">
        <f t="shared" si="1"/>
        <v>16</v>
      </c>
      <c r="B21" s="135">
        <v>141</v>
      </c>
      <c r="C21" s="3" t="s">
        <v>40</v>
      </c>
      <c r="D21" s="135">
        <v>1000001282</v>
      </c>
      <c r="E21" s="97"/>
      <c r="F21" s="135" t="s">
        <v>67</v>
      </c>
      <c r="G21" s="137" t="s">
        <v>91</v>
      </c>
      <c r="H21" s="136" t="str">
        <f t="shared" si="2"/>
        <v>-</v>
      </c>
    </row>
    <row r="22" spans="1:8" ht="13.5" thickBot="1">
      <c r="A22" s="61">
        <f t="shared" si="1"/>
        <v>17</v>
      </c>
      <c r="B22" s="135">
        <v>5</v>
      </c>
      <c r="C22" s="3" t="s">
        <v>40</v>
      </c>
      <c r="D22" s="135">
        <v>1000001321</v>
      </c>
      <c r="E22" s="97"/>
      <c r="F22" s="135" t="s">
        <v>68</v>
      </c>
      <c r="G22" s="137" t="s">
        <v>92</v>
      </c>
      <c r="H22" s="136" t="str">
        <f t="shared" si="2"/>
        <v>-</v>
      </c>
    </row>
    <row r="23" spans="1:8" ht="13.5" thickBot="1">
      <c r="A23" s="61">
        <f t="shared" si="1"/>
        <v>18</v>
      </c>
      <c r="B23" s="135">
        <v>58</v>
      </c>
      <c r="C23" s="3" t="s">
        <v>40</v>
      </c>
      <c r="D23" s="135">
        <v>1000002412</v>
      </c>
      <c r="E23" s="97"/>
      <c r="F23" s="135" t="s">
        <v>69</v>
      </c>
      <c r="G23" s="137" t="s">
        <v>93</v>
      </c>
      <c r="H23" s="136" t="str">
        <f t="shared" si="2"/>
        <v>-</v>
      </c>
    </row>
    <row r="24" spans="1:8" ht="13.5" thickBot="1">
      <c r="A24" s="61">
        <f t="shared" si="1"/>
        <v>19</v>
      </c>
      <c r="B24" s="135">
        <v>6</v>
      </c>
      <c r="C24" s="3" t="s">
        <v>40</v>
      </c>
      <c r="D24" s="135">
        <v>1000001296</v>
      </c>
      <c r="E24" s="97"/>
      <c r="F24" s="135" t="s">
        <v>70</v>
      </c>
      <c r="G24" s="137" t="s">
        <v>94</v>
      </c>
      <c r="H24" s="136" t="str">
        <f t="shared" si="2"/>
        <v>-</v>
      </c>
    </row>
    <row r="25" spans="1:8" ht="13.5" thickBot="1">
      <c r="A25" s="61">
        <f t="shared" si="1"/>
        <v>20</v>
      </c>
      <c r="B25" s="135">
        <v>1</v>
      </c>
      <c r="C25" s="3" t="s">
        <v>40</v>
      </c>
      <c r="D25" s="135">
        <v>1000001292</v>
      </c>
      <c r="E25" s="97"/>
      <c r="F25" s="135" t="s">
        <v>71</v>
      </c>
      <c r="G25" s="137" t="s">
        <v>95</v>
      </c>
      <c r="H25" s="136" t="str">
        <f t="shared" si="2"/>
        <v>-</v>
      </c>
    </row>
    <row r="26" spans="1:8" ht="13.5" thickBot="1">
      <c r="A26" s="61">
        <f t="shared" si="1"/>
        <v>21</v>
      </c>
      <c r="B26" s="135">
        <v>10</v>
      </c>
      <c r="C26" s="3" t="s">
        <v>40</v>
      </c>
      <c r="D26" s="135">
        <v>1000001312</v>
      </c>
      <c r="E26" s="97"/>
      <c r="F26" s="135" t="s">
        <v>72</v>
      </c>
      <c r="G26" s="137" t="s">
        <v>86</v>
      </c>
      <c r="H26" s="136" t="str">
        <f t="shared" si="2"/>
        <v>-</v>
      </c>
    </row>
    <row r="27" spans="1:8" ht="13.5" thickBot="1">
      <c r="A27" s="61">
        <f t="shared" si="1"/>
        <v>22</v>
      </c>
      <c r="B27" s="101"/>
      <c r="C27" s="3" t="s">
        <v>40</v>
      </c>
      <c r="D27" s="95"/>
      <c r="E27" s="97"/>
      <c r="F27" s="96"/>
      <c r="G27" s="137"/>
      <c r="H27" s="99"/>
    </row>
    <row r="28" spans="1:8">
      <c r="A28" s="61">
        <f t="shared" si="1"/>
        <v>23</v>
      </c>
      <c r="B28" s="101"/>
      <c r="C28" s="3" t="s">
        <v>40</v>
      </c>
      <c r="D28" s="95"/>
      <c r="E28" s="97"/>
      <c r="F28" s="96"/>
      <c r="G28" s="101"/>
      <c r="H28" s="99"/>
    </row>
    <row r="29" spans="1:8">
      <c r="A29" s="61">
        <f t="shared" si="1"/>
        <v>24</v>
      </c>
      <c r="B29" s="101"/>
      <c r="C29" s="3" t="s">
        <v>40</v>
      </c>
      <c r="D29" s="95"/>
      <c r="E29" s="97"/>
      <c r="F29" s="96"/>
      <c r="G29" s="101"/>
      <c r="H29" s="99"/>
    </row>
    <row r="30" spans="1:8">
      <c r="A30" s="61">
        <f t="shared" si="1"/>
        <v>25</v>
      </c>
      <c r="B30" s="101"/>
      <c r="C30" s="3" t="s">
        <v>40</v>
      </c>
      <c r="D30" s="95"/>
      <c r="E30" s="97"/>
      <c r="F30" s="96"/>
      <c r="G30" s="101"/>
      <c r="H30" s="99"/>
    </row>
    <row r="31" spans="1:8">
      <c r="A31" s="61">
        <f t="shared" si="1"/>
        <v>26</v>
      </c>
      <c r="B31" s="101"/>
      <c r="C31" s="3" t="s">
        <v>40</v>
      </c>
      <c r="D31" s="95"/>
      <c r="E31" s="97"/>
      <c r="F31" s="96"/>
      <c r="G31" s="101"/>
      <c r="H31" s="99"/>
    </row>
    <row r="32" spans="1:8">
      <c r="A32" s="61">
        <f t="shared" si="1"/>
        <v>27</v>
      </c>
      <c r="B32" s="101"/>
      <c r="C32" s="3" t="s">
        <v>40</v>
      </c>
      <c r="D32" s="95"/>
      <c r="E32" s="97"/>
      <c r="F32" s="96"/>
      <c r="G32" s="98"/>
      <c r="H32" s="99"/>
    </row>
    <row r="33" spans="1:8">
      <c r="A33" s="61">
        <f t="shared" si="1"/>
        <v>28</v>
      </c>
      <c r="B33" s="101"/>
      <c r="C33" s="3" t="s">
        <v>40</v>
      </c>
      <c r="D33" s="95"/>
      <c r="E33" s="97"/>
      <c r="F33" s="96"/>
      <c r="G33" s="98"/>
      <c r="H33" s="99"/>
    </row>
    <row r="34" spans="1:8">
      <c r="A34" s="61">
        <f t="shared" si="1"/>
        <v>29</v>
      </c>
      <c r="B34" s="101"/>
      <c r="C34" s="3" t="s">
        <v>40</v>
      </c>
      <c r="D34" s="95"/>
      <c r="E34" s="97"/>
      <c r="F34" s="96"/>
      <c r="G34" s="98"/>
      <c r="H34" s="99"/>
    </row>
    <row r="35" spans="1:8">
      <c r="A35" s="61">
        <f t="shared" si="1"/>
        <v>30</v>
      </c>
      <c r="B35" s="101"/>
      <c r="C35" s="3" t="s">
        <v>40</v>
      </c>
      <c r="D35" s="95"/>
      <c r="E35" s="97"/>
      <c r="F35" s="96"/>
      <c r="G35" s="98"/>
      <c r="H35" s="99"/>
    </row>
    <row r="36" spans="1:8">
      <c r="A36" s="61">
        <f t="shared" si="1"/>
        <v>31</v>
      </c>
      <c r="B36" s="101"/>
      <c r="C36" s="3" t="s">
        <v>40</v>
      </c>
      <c r="D36" s="95"/>
      <c r="E36" s="97"/>
      <c r="F36" s="96"/>
      <c r="G36" s="98"/>
      <c r="H36" s="99"/>
    </row>
    <row r="37" spans="1:8">
      <c r="A37" s="61">
        <f t="shared" si="1"/>
        <v>32</v>
      </c>
      <c r="B37" s="101"/>
      <c r="C37" s="3" t="s">
        <v>40</v>
      </c>
      <c r="D37" s="95"/>
      <c r="E37" s="97"/>
      <c r="F37" s="96"/>
      <c r="G37" s="98"/>
      <c r="H37" s="99"/>
    </row>
    <row r="38" spans="1:8">
      <c r="A38" s="61">
        <f t="shared" si="1"/>
        <v>33</v>
      </c>
      <c r="B38" s="101"/>
      <c r="C38" s="3" t="s">
        <v>40</v>
      </c>
      <c r="D38" s="95"/>
      <c r="E38" s="97"/>
      <c r="F38" s="96"/>
      <c r="G38" s="98"/>
      <c r="H38" s="99"/>
    </row>
    <row r="39" spans="1:8" ht="18" customHeight="1">
      <c r="A39" s="61">
        <f t="shared" si="1"/>
        <v>34</v>
      </c>
      <c r="B39" s="101"/>
      <c r="C39" s="3" t="s">
        <v>40</v>
      </c>
      <c r="D39" s="95"/>
      <c r="E39" s="97"/>
      <c r="F39" s="96"/>
      <c r="G39" s="98"/>
      <c r="H39" s="99"/>
    </row>
    <row r="40" spans="1:8">
      <c r="A40" s="61">
        <f t="shared" si="1"/>
        <v>35</v>
      </c>
      <c r="B40" s="101"/>
      <c r="C40" s="3" t="s">
        <v>40</v>
      </c>
      <c r="D40" s="95"/>
      <c r="E40" s="97"/>
      <c r="F40" s="96"/>
      <c r="G40" s="98"/>
      <c r="H40" s="99"/>
    </row>
    <row r="41" spans="1:8">
      <c r="A41" s="61">
        <f t="shared" si="1"/>
        <v>36</v>
      </c>
      <c r="B41" s="101"/>
      <c r="C41" s="3" t="s">
        <v>40</v>
      </c>
      <c r="D41" s="95"/>
      <c r="E41" s="97"/>
      <c r="F41" s="96"/>
      <c r="G41" s="98"/>
      <c r="H41" s="99"/>
    </row>
    <row r="42" spans="1:8">
      <c r="A42" s="61">
        <f t="shared" si="1"/>
        <v>37</v>
      </c>
      <c r="B42" s="101"/>
      <c r="C42" s="3" t="s">
        <v>40</v>
      </c>
      <c r="D42" s="95"/>
      <c r="E42" s="97"/>
      <c r="F42" s="96"/>
      <c r="G42" s="98"/>
      <c r="H42" s="99"/>
    </row>
    <row r="43" spans="1:8">
      <c r="A43" s="61">
        <f t="shared" si="1"/>
        <v>38</v>
      </c>
      <c r="B43" s="101"/>
      <c r="C43" s="3" t="s">
        <v>40</v>
      </c>
      <c r="D43" s="95"/>
      <c r="E43" s="97"/>
      <c r="F43" s="96"/>
      <c r="G43" s="98"/>
      <c r="H43" s="99"/>
    </row>
    <row r="44" spans="1:8">
      <c r="A44" s="61">
        <f t="shared" si="1"/>
        <v>39</v>
      </c>
      <c r="B44" s="101"/>
      <c r="C44" s="3" t="s">
        <v>40</v>
      </c>
      <c r="D44" s="95"/>
      <c r="E44" s="97"/>
      <c r="F44" s="96"/>
      <c r="G44" s="98"/>
      <c r="H44" s="99"/>
    </row>
    <row r="45" spans="1:8">
      <c r="A45" s="61">
        <f t="shared" si="1"/>
        <v>40</v>
      </c>
      <c r="B45" s="101"/>
      <c r="C45" s="3" t="s">
        <v>40</v>
      </c>
      <c r="D45" s="95"/>
      <c r="E45" s="97"/>
      <c r="F45" s="96"/>
      <c r="G45" s="98"/>
      <c r="H45" s="99"/>
    </row>
    <row r="46" spans="1:8" ht="15" customHeight="1">
      <c r="A46" s="61">
        <f t="shared" si="1"/>
        <v>41</v>
      </c>
      <c r="B46" s="101"/>
      <c r="C46" s="3" t="s">
        <v>40</v>
      </c>
      <c r="D46" s="95"/>
      <c r="E46" s="97"/>
      <c r="F46" s="96"/>
      <c r="G46" s="98"/>
      <c r="H46" s="99"/>
    </row>
    <row r="47" spans="1:8">
      <c r="A47" s="61">
        <f t="shared" si="1"/>
        <v>42</v>
      </c>
      <c r="B47" s="101"/>
      <c r="C47" s="3" t="s">
        <v>40</v>
      </c>
      <c r="D47" s="95"/>
      <c r="E47" s="97"/>
      <c r="F47" s="96"/>
      <c r="G47" s="98"/>
      <c r="H47" s="99"/>
    </row>
    <row r="48" spans="1:8">
      <c r="A48" s="61">
        <f t="shared" si="1"/>
        <v>43</v>
      </c>
      <c r="B48" s="101"/>
      <c r="C48" s="3" t="s">
        <v>40</v>
      </c>
      <c r="D48" s="95"/>
      <c r="E48" s="97"/>
      <c r="F48" s="96"/>
      <c r="G48" s="98"/>
      <c r="H48" s="99"/>
    </row>
    <row r="49" spans="1:8">
      <c r="A49" s="61">
        <f t="shared" si="1"/>
        <v>44</v>
      </c>
      <c r="B49" s="101"/>
      <c r="C49" s="3" t="s">
        <v>40</v>
      </c>
      <c r="D49" s="95"/>
      <c r="E49" s="97"/>
      <c r="F49" s="96"/>
      <c r="G49" s="98"/>
      <c r="H49" s="99"/>
    </row>
    <row r="50" spans="1:8">
      <c r="A50" s="61">
        <f t="shared" si="1"/>
        <v>45</v>
      </c>
      <c r="B50" s="101"/>
      <c r="C50" s="3" t="s">
        <v>40</v>
      </c>
      <c r="D50" s="95"/>
      <c r="E50" s="97"/>
      <c r="F50" s="96"/>
      <c r="G50" s="98"/>
      <c r="H50" s="99"/>
    </row>
    <row r="51" spans="1:8">
      <c r="A51" s="61">
        <f t="shared" si="1"/>
        <v>46</v>
      </c>
      <c r="B51" s="101"/>
      <c r="C51" s="3" t="s">
        <v>40</v>
      </c>
      <c r="D51" s="95"/>
      <c r="E51" s="97"/>
      <c r="F51" s="96"/>
      <c r="G51" s="98"/>
      <c r="H51" s="99"/>
    </row>
    <row r="52" spans="1:8">
      <c r="A52" s="61">
        <f t="shared" si="1"/>
        <v>47</v>
      </c>
      <c r="B52" s="101"/>
      <c r="C52" s="3" t="s">
        <v>40</v>
      </c>
      <c r="D52" s="95"/>
      <c r="E52" s="97"/>
      <c r="F52" s="96"/>
      <c r="G52" s="98"/>
      <c r="H52" s="99"/>
    </row>
    <row r="53" spans="1:8">
      <c r="A53" s="61">
        <f t="shared" si="1"/>
        <v>48</v>
      </c>
      <c r="B53" s="101"/>
      <c r="C53" s="3" t="s">
        <v>40</v>
      </c>
      <c r="D53" s="95"/>
      <c r="E53" s="97"/>
      <c r="F53" s="96"/>
      <c r="G53" s="98"/>
      <c r="H53" s="99"/>
    </row>
    <row r="54" spans="1:8" ht="22.5" customHeight="1">
      <c r="A54" s="61">
        <f t="shared" si="1"/>
        <v>49</v>
      </c>
      <c r="B54" s="101"/>
      <c r="C54" s="3" t="s">
        <v>40</v>
      </c>
      <c r="D54" s="95"/>
      <c r="E54" s="97"/>
      <c r="F54" s="96"/>
      <c r="G54" s="98"/>
      <c r="H54" s="99"/>
    </row>
    <row r="55" spans="1:8">
      <c r="A55" s="61">
        <f t="shared" si="1"/>
        <v>50</v>
      </c>
      <c r="B55" s="101"/>
      <c r="C55" s="3" t="s">
        <v>40</v>
      </c>
      <c r="D55" s="95"/>
      <c r="E55" s="97"/>
      <c r="F55" s="96"/>
      <c r="G55" s="98"/>
      <c r="H55" s="99"/>
    </row>
    <row r="56" spans="1:8">
      <c r="A56" s="61">
        <f t="shared" si="1"/>
        <v>51</v>
      </c>
      <c r="B56" s="101"/>
      <c r="C56" s="3" t="s">
        <v>40</v>
      </c>
      <c r="D56" s="95"/>
      <c r="E56" s="97"/>
      <c r="F56" s="96"/>
      <c r="G56" s="98"/>
      <c r="H56" s="99"/>
    </row>
    <row r="57" spans="1:8">
      <c r="A57" s="61">
        <f t="shared" si="1"/>
        <v>52</v>
      </c>
      <c r="B57" s="101"/>
      <c r="C57" s="3" t="s">
        <v>40</v>
      </c>
      <c r="D57" s="95"/>
      <c r="E57" s="97"/>
      <c r="F57" s="96"/>
      <c r="G57" s="98"/>
      <c r="H57" s="99"/>
    </row>
    <row r="58" spans="1:8">
      <c r="A58" s="61">
        <f t="shared" si="1"/>
        <v>53</v>
      </c>
      <c r="B58" s="101"/>
      <c r="C58" s="3" t="s">
        <v>40</v>
      </c>
      <c r="D58" s="95"/>
      <c r="E58" s="97"/>
      <c r="F58" s="96"/>
      <c r="G58" s="98"/>
      <c r="H58" s="99"/>
    </row>
    <row r="59" spans="1:8">
      <c r="A59" s="61">
        <f t="shared" si="1"/>
        <v>54</v>
      </c>
      <c r="B59" s="101"/>
      <c r="C59" s="3" t="s">
        <v>40</v>
      </c>
      <c r="D59" s="95"/>
      <c r="E59" s="97"/>
      <c r="F59" s="96"/>
      <c r="G59" s="98"/>
      <c r="H59" s="99"/>
    </row>
    <row r="60" spans="1:8">
      <c r="A60" s="61">
        <f t="shared" si="1"/>
        <v>55</v>
      </c>
      <c r="B60" s="101"/>
      <c r="C60" s="3" t="s">
        <v>40</v>
      </c>
      <c r="D60" s="95"/>
      <c r="E60" s="97"/>
      <c r="F60" s="96"/>
      <c r="G60" s="98"/>
      <c r="H60" s="99"/>
    </row>
    <row r="61" spans="1:8">
      <c r="A61" s="61">
        <f t="shared" si="1"/>
        <v>56</v>
      </c>
      <c r="B61" s="101"/>
      <c r="C61" s="3" t="s">
        <v>40</v>
      </c>
      <c r="D61" s="95"/>
      <c r="E61" s="97"/>
      <c r="F61" s="96"/>
      <c r="G61" s="98"/>
      <c r="H61" s="99"/>
    </row>
    <row r="62" spans="1:8">
      <c r="A62" s="61">
        <f t="shared" si="1"/>
        <v>57</v>
      </c>
      <c r="B62" s="101"/>
      <c r="C62" s="3" t="s">
        <v>40</v>
      </c>
      <c r="D62" s="95"/>
      <c r="E62" s="97"/>
      <c r="F62" s="96"/>
      <c r="G62" s="98"/>
      <c r="H62" s="99"/>
    </row>
    <row r="63" spans="1:8">
      <c r="A63" s="61">
        <f t="shared" si="1"/>
        <v>58</v>
      </c>
      <c r="B63" s="101"/>
      <c r="C63" s="3" t="s">
        <v>40</v>
      </c>
      <c r="D63" s="95"/>
      <c r="E63" s="97"/>
      <c r="F63" s="96"/>
      <c r="G63" s="98"/>
      <c r="H63" s="99"/>
    </row>
    <row r="64" spans="1:8">
      <c r="A64" s="61">
        <f t="shared" si="1"/>
        <v>59</v>
      </c>
      <c r="B64" s="101"/>
      <c r="C64" s="3" t="s">
        <v>40</v>
      </c>
      <c r="D64" s="95"/>
      <c r="E64" s="97"/>
      <c r="F64" s="96"/>
      <c r="G64" s="98"/>
      <c r="H64" s="99"/>
    </row>
    <row r="65" spans="1:8">
      <c r="A65" s="61">
        <f t="shared" si="1"/>
        <v>60</v>
      </c>
      <c r="B65" s="101"/>
      <c r="C65" s="3" t="s">
        <v>40</v>
      </c>
      <c r="D65" s="95"/>
      <c r="E65" s="97"/>
      <c r="F65" s="96"/>
      <c r="G65" s="98"/>
      <c r="H65" s="99"/>
    </row>
    <row r="66" spans="1:8">
      <c r="A66" s="61">
        <f t="shared" si="1"/>
        <v>61</v>
      </c>
      <c r="B66" s="101"/>
      <c r="C66" s="3" t="s">
        <v>40</v>
      </c>
      <c r="D66" s="95"/>
      <c r="E66" s="97"/>
      <c r="F66" s="96"/>
      <c r="G66" s="98"/>
      <c r="H66" s="100"/>
    </row>
    <row r="67" spans="1:8">
      <c r="A67" s="61">
        <f t="shared" si="1"/>
        <v>62</v>
      </c>
      <c r="B67" s="101"/>
      <c r="C67" s="3" t="s">
        <v>40</v>
      </c>
      <c r="D67" s="95"/>
      <c r="E67" s="97"/>
      <c r="F67" s="96"/>
      <c r="G67" s="98"/>
      <c r="H67" s="99"/>
    </row>
    <row r="68" spans="1:8">
      <c r="A68" s="61">
        <f t="shared" si="1"/>
        <v>63</v>
      </c>
      <c r="B68" s="101"/>
      <c r="C68" s="3" t="s">
        <v>40</v>
      </c>
      <c r="D68" s="95"/>
      <c r="E68" s="97"/>
      <c r="F68" s="96"/>
      <c r="G68" s="98"/>
      <c r="H68" s="99"/>
    </row>
    <row r="69" spans="1:8">
      <c r="A69" s="61">
        <f t="shared" si="1"/>
        <v>64</v>
      </c>
      <c r="B69" s="101"/>
      <c r="C69" s="3" t="s">
        <v>40</v>
      </c>
      <c r="D69" s="95"/>
      <c r="E69" s="97"/>
      <c r="F69" s="96"/>
      <c r="G69" s="98"/>
      <c r="H69" s="99"/>
    </row>
    <row r="70" spans="1:8">
      <c r="A70" s="61">
        <f t="shared" si="1"/>
        <v>65</v>
      </c>
      <c r="B70" s="101"/>
      <c r="C70" s="3" t="s">
        <v>40</v>
      </c>
      <c r="D70" s="95"/>
      <c r="E70" s="97"/>
      <c r="F70" s="96"/>
      <c r="G70" s="98"/>
      <c r="H70" s="99"/>
    </row>
    <row r="71" spans="1:8">
      <c r="A71" s="61">
        <f t="shared" si="1"/>
        <v>66</v>
      </c>
      <c r="B71" s="101"/>
      <c r="C71" s="3" t="s">
        <v>40</v>
      </c>
      <c r="D71" s="95"/>
      <c r="E71" s="97"/>
      <c r="F71" s="96"/>
      <c r="G71" s="98"/>
      <c r="H71" s="99"/>
    </row>
    <row r="72" spans="1:8">
      <c r="A72" s="61">
        <f t="shared" ref="A72:A111" si="3">+A71+1</f>
        <v>67</v>
      </c>
      <c r="B72" s="101"/>
      <c r="C72" s="3" t="s">
        <v>40</v>
      </c>
      <c r="D72" s="95"/>
      <c r="E72" s="97"/>
      <c r="F72" s="96"/>
      <c r="G72" s="98"/>
      <c r="H72" s="99"/>
    </row>
    <row r="73" spans="1:8">
      <c r="A73" s="61">
        <f t="shared" si="3"/>
        <v>68</v>
      </c>
      <c r="B73" s="101"/>
      <c r="C73" s="3" t="s">
        <v>40</v>
      </c>
      <c r="D73" s="95"/>
      <c r="E73" s="97"/>
      <c r="F73" s="96"/>
      <c r="G73" s="98"/>
      <c r="H73" s="99"/>
    </row>
    <row r="74" spans="1:8">
      <c r="A74" s="61">
        <f t="shared" si="3"/>
        <v>69</v>
      </c>
      <c r="B74" s="101"/>
      <c r="C74" s="3" t="s">
        <v>40</v>
      </c>
      <c r="D74" s="95"/>
      <c r="E74" s="97"/>
      <c r="F74" s="96"/>
      <c r="G74" s="98"/>
      <c r="H74" s="99"/>
    </row>
    <row r="75" spans="1:8">
      <c r="A75" s="61">
        <f t="shared" si="3"/>
        <v>70</v>
      </c>
      <c r="B75" s="101"/>
      <c r="C75" s="3" t="s">
        <v>40</v>
      </c>
      <c r="D75" s="95"/>
      <c r="E75" s="97"/>
      <c r="F75" s="96"/>
      <c r="G75" s="98"/>
      <c r="H75" s="99"/>
    </row>
    <row r="76" spans="1:8">
      <c r="A76" s="61">
        <f t="shared" si="3"/>
        <v>71</v>
      </c>
      <c r="B76" s="101"/>
      <c r="C76" s="3" t="s">
        <v>40</v>
      </c>
      <c r="D76" s="95"/>
      <c r="E76" s="97"/>
      <c r="F76" s="96"/>
      <c r="G76" s="98"/>
      <c r="H76" s="99"/>
    </row>
    <row r="77" spans="1:8">
      <c r="A77" s="61">
        <f t="shared" si="3"/>
        <v>72</v>
      </c>
      <c r="B77" s="101"/>
      <c r="C77" s="3" t="s">
        <v>40</v>
      </c>
      <c r="D77" s="95"/>
      <c r="E77" s="97"/>
      <c r="F77" s="96"/>
      <c r="G77" s="98"/>
      <c r="H77" s="99"/>
    </row>
    <row r="78" spans="1:8">
      <c r="A78" s="61">
        <f t="shared" si="3"/>
        <v>73</v>
      </c>
      <c r="B78" s="101"/>
      <c r="C78" s="3" t="s">
        <v>40</v>
      </c>
      <c r="D78" s="95"/>
      <c r="E78" s="97"/>
      <c r="F78" s="96"/>
      <c r="G78" s="98"/>
      <c r="H78" s="99"/>
    </row>
    <row r="79" spans="1:8">
      <c r="A79" s="61">
        <f t="shared" si="3"/>
        <v>74</v>
      </c>
      <c r="B79" s="101"/>
      <c r="C79" s="3" t="s">
        <v>40</v>
      </c>
      <c r="D79" s="95"/>
      <c r="E79" s="97"/>
      <c r="F79" s="96"/>
      <c r="G79" s="98"/>
      <c r="H79" s="99"/>
    </row>
    <row r="80" spans="1:8">
      <c r="A80" s="61">
        <f t="shared" si="3"/>
        <v>75</v>
      </c>
      <c r="B80" s="101"/>
      <c r="C80" s="3" t="s">
        <v>40</v>
      </c>
      <c r="D80" s="95"/>
      <c r="E80" s="97"/>
      <c r="F80" s="96"/>
      <c r="G80" s="98"/>
      <c r="H80" s="99"/>
    </row>
    <row r="81" spans="1:8">
      <c r="A81" s="61">
        <f t="shared" si="3"/>
        <v>76</v>
      </c>
      <c r="B81" s="101"/>
      <c r="C81" s="3" t="s">
        <v>40</v>
      </c>
      <c r="D81" s="95"/>
      <c r="E81" s="97"/>
      <c r="F81" s="96"/>
      <c r="G81" s="98"/>
      <c r="H81" s="99"/>
    </row>
    <row r="82" spans="1:8">
      <c r="A82" s="61">
        <f t="shared" si="3"/>
        <v>77</v>
      </c>
      <c r="B82" s="101"/>
      <c r="C82" s="3" t="s">
        <v>40</v>
      </c>
      <c r="D82" s="95"/>
      <c r="E82" s="97"/>
      <c r="F82" s="96"/>
      <c r="G82" s="98"/>
      <c r="H82" s="99"/>
    </row>
    <row r="83" spans="1:8">
      <c r="A83" s="61">
        <f t="shared" si="3"/>
        <v>78</v>
      </c>
      <c r="B83" s="101"/>
      <c r="C83" s="3" t="s">
        <v>40</v>
      </c>
      <c r="D83" s="95"/>
      <c r="E83" s="97"/>
      <c r="F83" s="96"/>
      <c r="G83" s="98"/>
      <c r="H83" s="99"/>
    </row>
    <row r="84" spans="1:8">
      <c r="A84" s="61">
        <f t="shared" si="3"/>
        <v>79</v>
      </c>
      <c r="B84" s="101"/>
      <c r="C84" s="3" t="s">
        <v>40</v>
      </c>
      <c r="D84" s="95"/>
      <c r="E84" s="97"/>
      <c r="F84" s="96"/>
      <c r="G84" s="98"/>
      <c r="H84" s="99"/>
    </row>
    <row r="85" spans="1:8">
      <c r="A85" s="61">
        <f t="shared" si="3"/>
        <v>80</v>
      </c>
      <c r="B85" s="101"/>
      <c r="C85" s="3" t="s">
        <v>40</v>
      </c>
      <c r="D85" s="95"/>
      <c r="E85" s="97"/>
      <c r="F85" s="96"/>
      <c r="G85" s="98"/>
      <c r="H85" s="99"/>
    </row>
    <row r="86" spans="1:8">
      <c r="A86" s="61">
        <f t="shared" si="3"/>
        <v>81</v>
      </c>
      <c r="B86" s="101"/>
      <c r="C86" s="3" t="s">
        <v>40</v>
      </c>
      <c r="D86" s="95"/>
      <c r="E86" s="97"/>
      <c r="F86" s="96"/>
      <c r="G86" s="98"/>
      <c r="H86" s="99"/>
    </row>
    <row r="87" spans="1:8">
      <c r="A87" s="61">
        <f t="shared" si="3"/>
        <v>82</v>
      </c>
      <c r="B87" s="101"/>
      <c r="C87" s="3" t="s">
        <v>40</v>
      </c>
      <c r="D87" s="95"/>
      <c r="E87" s="97"/>
      <c r="F87" s="96"/>
      <c r="G87" s="98"/>
      <c r="H87" s="99"/>
    </row>
    <row r="88" spans="1:8">
      <c r="A88" s="61">
        <f t="shared" si="3"/>
        <v>83</v>
      </c>
      <c r="B88" s="101"/>
      <c r="C88" s="3" t="s">
        <v>40</v>
      </c>
      <c r="D88" s="95"/>
      <c r="E88" s="97"/>
      <c r="F88" s="96"/>
      <c r="G88" s="98"/>
      <c r="H88" s="99"/>
    </row>
    <row r="89" spans="1:8">
      <c r="A89" s="61">
        <f t="shared" si="3"/>
        <v>84</v>
      </c>
      <c r="B89" s="101"/>
      <c r="C89" s="3" t="s">
        <v>40</v>
      </c>
      <c r="D89" s="95"/>
      <c r="E89" s="97"/>
      <c r="F89" s="96"/>
      <c r="G89" s="98"/>
      <c r="H89" s="99"/>
    </row>
    <row r="90" spans="1:8">
      <c r="A90" s="61">
        <f t="shared" si="3"/>
        <v>85</v>
      </c>
      <c r="B90" s="101"/>
      <c r="C90" s="3" t="s">
        <v>40</v>
      </c>
      <c r="D90" s="95"/>
      <c r="E90" s="97"/>
      <c r="F90" s="96"/>
      <c r="G90" s="98"/>
      <c r="H90" s="99"/>
    </row>
    <row r="91" spans="1:8">
      <c r="A91" s="61">
        <f t="shared" si="3"/>
        <v>86</v>
      </c>
      <c r="B91" s="101"/>
      <c r="C91" s="3" t="s">
        <v>40</v>
      </c>
      <c r="D91" s="95"/>
      <c r="E91" s="97"/>
      <c r="F91" s="96"/>
      <c r="G91" s="98"/>
      <c r="H91" s="99"/>
    </row>
    <row r="92" spans="1:8">
      <c r="A92" s="61">
        <f t="shared" si="3"/>
        <v>87</v>
      </c>
      <c r="B92" s="101"/>
      <c r="C92" s="3" t="s">
        <v>40</v>
      </c>
      <c r="D92" s="95"/>
      <c r="E92" s="97"/>
      <c r="F92" s="96"/>
      <c r="G92" s="98"/>
      <c r="H92" s="99"/>
    </row>
    <row r="93" spans="1:8">
      <c r="A93" s="61">
        <f t="shared" si="3"/>
        <v>88</v>
      </c>
      <c r="B93" s="101"/>
      <c r="C93" s="3" t="s">
        <v>40</v>
      </c>
      <c r="D93" s="95"/>
      <c r="E93" s="97"/>
      <c r="F93" s="96"/>
      <c r="G93" s="98"/>
      <c r="H93" s="99"/>
    </row>
    <row r="94" spans="1:8" ht="16.5" customHeight="1">
      <c r="A94" s="61">
        <f t="shared" si="3"/>
        <v>89</v>
      </c>
      <c r="B94" s="101"/>
      <c r="C94" s="3" t="s">
        <v>40</v>
      </c>
      <c r="D94" s="95"/>
      <c r="E94" s="97"/>
      <c r="F94" s="96"/>
      <c r="G94" s="98"/>
      <c r="H94" s="99"/>
    </row>
    <row r="95" spans="1:8">
      <c r="A95" s="61">
        <f t="shared" si="3"/>
        <v>90</v>
      </c>
      <c r="B95" s="101"/>
      <c r="C95" s="3" t="s">
        <v>40</v>
      </c>
      <c r="D95" s="95"/>
      <c r="E95" s="97"/>
      <c r="F95" s="96"/>
      <c r="G95" s="98"/>
      <c r="H95" s="99"/>
    </row>
    <row r="96" spans="1:8">
      <c r="A96" s="61">
        <f t="shared" si="3"/>
        <v>91</v>
      </c>
      <c r="B96" s="101"/>
      <c r="C96" s="3" t="s">
        <v>40</v>
      </c>
      <c r="D96" s="95"/>
      <c r="E96" s="97"/>
      <c r="F96" s="96"/>
      <c r="G96" s="98"/>
      <c r="H96" s="99"/>
    </row>
    <row r="97" spans="1:8">
      <c r="A97" s="61">
        <f t="shared" si="3"/>
        <v>92</v>
      </c>
      <c r="B97" s="101"/>
      <c r="C97" s="3" t="s">
        <v>40</v>
      </c>
      <c r="D97" s="95"/>
      <c r="E97" s="97"/>
      <c r="F97" s="96"/>
      <c r="G97" s="98"/>
      <c r="H97" s="99"/>
    </row>
    <row r="98" spans="1:8">
      <c r="A98" s="61">
        <f t="shared" si="3"/>
        <v>93</v>
      </c>
      <c r="B98" s="101"/>
      <c r="C98" s="3" t="s">
        <v>40</v>
      </c>
      <c r="D98" s="95"/>
      <c r="E98" s="97"/>
      <c r="F98" s="96"/>
      <c r="G98" s="98"/>
      <c r="H98" s="99"/>
    </row>
    <row r="99" spans="1:8">
      <c r="A99" s="61">
        <f t="shared" si="3"/>
        <v>94</v>
      </c>
      <c r="B99" s="101"/>
      <c r="C99" s="3" t="s">
        <v>40</v>
      </c>
      <c r="D99" s="95"/>
      <c r="E99" s="97"/>
      <c r="F99" s="96"/>
      <c r="G99" s="98"/>
      <c r="H99" s="99"/>
    </row>
    <row r="100" spans="1:8">
      <c r="A100" s="61">
        <f t="shared" si="3"/>
        <v>95</v>
      </c>
      <c r="B100" s="101"/>
      <c r="C100" s="3" t="s">
        <v>40</v>
      </c>
      <c r="D100" s="95"/>
      <c r="E100" s="97"/>
      <c r="F100" s="96"/>
      <c r="G100" s="98"/>
      <c r="H100" s="99"/>
    </row>
    <row r="101" spans="1:8">
      <c r="A101" s="61">
        <f t="shared" si="3"/>
        <v>96</v>
      </c>
      <c r="B101" s="101"/>
      <c r="C101" s="3" t="s">
        <v>40</v>
      </c>
      <c r="D101" s="95"/>
      <c r="E101" s="97"/>
      <c r="F101" s="96"/>
      <c r="G101" s="98"/>
      <c r="H101" s="99"/>
    </row>
    <row r="102" spans="1:8">
      <c r="A102" s="61">
        <f t="shared" si="3"/>
        <v>97</v>
      </c>
      <c r="B102" s="101"/>
      <c r="C102" s="3" t="s">
        <v>40</v>
      </c>
      <c r="D102" s="95"/>
      <c r="E102" s="97"/>
      <c r="F102" s="96"/>
      <c r="G102" s="98"/>
      <c r="H102" s="99"/>
    </row>
    <row r="103" spans="1:8">
      <c r="A103" s="61">
        <f t="shared" si="3"/>
        <v>98</v>
      </c>
      <c r="B103" s="101"/>
      <c r="C103" s="3" t="s">
        <v>40</v>
      </c>
      <c r="D103" s="95"/>
      <c r="E103" s="97"/>
      <c r="F103" s="96"/>
      <c r="G103" s="98"/>
      <c r="H103" s="99"/>
    </row>
    <row r="104" spans="1:8">
      <c r="A104" s="61">
        <f t="shared" si="3"/>
        <v>99</v>
      </c>
      <c r="B104" s="101"/>
      <c r="C104" s="3" t="s">
        <v>40</v>
      </c>
      <c r="D104" s="95"/>
      <c r="E104" s="97"/>
      <c r="F104" s="96"/>
      <c r="G104" s="98"/>
      <c r="H104" s="99"/>
    </row>
    <row r="105" spans="1:8">
      <c r="A105" s="61">
        <f t="shared" si="3"/>
        <v>100</v>
      </c>
      <c r="B105" s="101"/>
      <c r="C105" s="3" t="s">
        <v>40</v>
      </c>
      <c r="D105" s="95"/>
      <c r="E105" s="97"/>
      <c r="F105" s="96"/>
      <c r="G105" s="98"/>
      <c r="H105" s="99"/>
    </row>
    <row r="106" spans="1:8">
      <c r="A106" s="61">
        <f t="shared" si="3"/>
        <v>101</v>
      </c>
      <c r="B106" s="101"/>
      <c r="C106" s="3" t="s">
        <v>40</v>
      </c>
      <c r="D106" s="101"/>
      <c r="E106" s="101"/>
      <c r="F106" s="101"/>
      <c r="G106" s="101"/>
      <c r="H106" s="101"/>
    </row>
    <row r="107" spans="1:8">
      <c r="A107" s="61">
        <f t="shared" si="3"/>
        <v>102</v>
      </c>
      <c r="B107" s="101"/>
      <c r="C107" s="3" t="s">
        <v>40</v>
      </c>
      <c r="D107" s="101"/>
      <c r="E107" s="101"/>
      <c r="F107" s="101"/>
      <c r="G107" s="101"/>
      <c r="H107" s="101"/>
    </row>
    <row r="108" spans="1:8">
      <c r="A108" s="61">
        <f t="shared" si="3"/>
        <v>103</v>
      </c>
      <c r="B108" s="101"/>
      <c r="C108" s="3" t="s">
        <v>40</v>
      </c>
      <c r="D108" s="101"/>
      <c r="E108" s="101"/>
      <c r="F108" s="101"/>
      <c r="G108" s="101"/>
      <c r="H108" s="101"/>
    </row>
    <row r="109" spans="1:8">
      <c r="A109" s="61">
        <f t="shared" si="3"/>
        <v>104</v>
      </c>
      <c r="B109" s="101"/>
      <c r="C109" s="3" t="s">
        <v>40</v>
      </c>
      <c r="D109" s="101"/>
      <c r="E109" s="101"/>
      <c r="F109" s="101"/>
      <c r="G109" s="101"/>
      <c r="H109" s="101"/>
    </row>
    <row r="110" spans="1:8">
      <c r="A110" s="61">
        <f t="shared" si="3"/>
        <v>105</v>
      </c>
      <c r="B110" s="101"/>
      <c r="C110" s="3" t="s">
        <v>40</v>
      </c>
      <c r="D110" s="101"/>
      <c r="E110" s="101"/>
      <c r="F110" s="101"/>
      <c r="G110" s="101"/>
      <c r="H110" s="101"/>
    </row>
    <row r="111" spans="1:8">
      <c r="A111" s="61">
        <f t="shared" si="3"/>
        <v>106</v>
      </c>
      <c r="B111" s="101"/>
      <c r="C111" s="3" t="s">
        <v>40</v>
      </c>
      <c r="D111" s="101"/>
      <c r="E111" s="101"/>
      <c r="F111" s="101"/>
      <c r="G111" s="101"/>
      <c r="H111" s="101"/>
    </row>
  </sheetData>
  <mergeCells count="8">
    <mergeCell ref="H4:H5"/>
    <mergeCell ref="E4:E5"/>
    <mergeCell ref="G4:G5"/>
    <mergeCell ref="A4:A5"/>
    <mergeCell ref="B4:B5"/>
    <mergeCell ref="C4:C5"/>
    <mergeCell ref="D4:D5"/>
    <mergeCell ref="F4:F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Planilla Nacional</vt:lpstr>
      <vt:lpstr>Planilla Extranjero</vt:lpstr>
      <vt:lpstr>Completar SOFSE</vt:lpstr>
      <vt:lpstr>'Planilla Extranjero'!Área_de_impresión</vt:lpstr>
      <vt:lpstr>'Planilla 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2025-11-20T13:12:02Z</dcterms:modified>
</cp:coreProperties>
</file>