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1600" windowHeight="9735" activeTab="2"/>
  </bookViews>
  <sheets>
    <sheet name="Planilla Nacional" sheetId="2" r:id="rId1"/>
    <sheet name="Planilla Extranjero" sheetId="6" r:id="rId2"/>
    <sheet name="Completar SOFSE" sheetId="4" r:id="rId3"/>
  </sheets>
  <definedNames>
    <definedName name="_xlnm.Print_Area" localSheetId="1">'Planilla Extranjero'!$B$1375:$L$1385</definedName>
    <definedName name="_xlnm.Print_Area" localSheetId="0">'Planilla Nacional'!$B$2:$K$297</definedName>
  </definedNames>
  <calcPr calcId="152511"/>
</workbook>
</file>

<file path=xl/calcChain.xml><?xml version="1.0" encoding="utf-8"?>
<calcChain xmlns="http://schemas.openxmlformats.org/spreadsheetml/2006/main">
  <c r="D7" i="6" l="1"/>
  <c r="B286" i="2" l="1"/>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F246" i="2" s="1"/>
  <c r="E245" i="2"/>
  <c r="B245" i="2"/>
  <c r="D245" i="2" s="1"/>
  <c r="B244" i="2"/>
  <c r="D244" i="2" s="1"/>
  <c r="E243" i="2"/>
  <c r="B243" i="2"/>
  <c r="D243" i="2" s="1"/>
  <c r="B242" i="2"/>
  <c r="D242" i="2" s="1"/>
  <c r="B241" i="2"/>
  <c r="F240" i="2"/>
  <c r="B240" i="2"/>
  <c r="B239" i="2"/>
  <c r="F239" i="2" s="1"/>
  <c r="F238" i="2"/>
  <c r="B238" i="2"/>
  <c r="B237" i="2"/>
  <c r="F237" i="2" s="1"/>
  <c r="F236" i="2"/>
  <c r="B236" i="2"/>
  <c r="B235" i="2"/>
  <c r="F235" i="2" s="1"/>
  <c r="F234" i="2"/>
  <c r="B234" i="2"/>
  <c r="B233" i="2"/>
  <c r="F233" i="2" s="1"/>
  <c r="F232" i="2"/>
  <c r="B232" i="2"/>
  <c r="B231" i="2"/>
  <c r="F231" i="2" s="1"/>
  <c r="F230" i="2"/>
  <c r="B230" i="2"/>
  <c r="B229" i="2"/>
  <c r="F229" i="2" s="1"/>
  <c r="F228" i="2"/>
  <c r="B228" i="2"/>
  <c r="B227" i="2"/>
  <c r="F227" i="2" s="1"/>
  <c r="F226" i="2"/>
  <c r="B226" i="2"/>
  <c r="B225" i="2"/>
  <c r="F225" i="2" s="1"/>
  <c r="F224" i="2"/>
  <c r="B224" i="2"/>
  <c r="B223" i="2"/>
  <c r="F223" i="2" s="1"/>
  <c r="F222" i="2"/>
  <c r="B222" i="2"/>
  <c r="B221" i="2"/>
  <c r="F221" i="2" s="1"/>
  <c r="F220" i="2"/>
  <c r="B220" i="2"/>
  <c r="B219" i="2"/>
  <c r="F219" i="2" s="1"/>
  <c r="F218" i="2"/>
  <c r="B218" i="2"/>
  <c r="B217" i="2"/>
  <c r="F217" i="2" s="1"/>
  <c r="F216" i="2"/>
  <c r="B216" i="2"/>
  <c r="B215" i="2"/>
  <c r="F215" i="2" s="1"/>
  <c r="F214" i="2"/>
  <c r="B214" i="2"/>
  <c r="B213" i="2"/>
  <c r="F213" i="2" s="1"/>
  <c r="F212" i="2"/>
  <c r="B212" i="2"/>
  <c r="B211" i="2"/>
  <c r="F211" i="2" s="1"/>
  <c r="F210" i="2"/>
  <c r="B210" i="2"/>
  <c r="B209" i="2"/>
  <c r="F209" i="2" s="1"/>
  <c r="F208" i="2"/>
  <c r="B208" i="2"/>
  <c r="B207" i="2"/>
  <c r="F207" i="2" s="1"/>
  <c r="B206" i="2"/>
  <c r="G206" i="2" s="1"/>
  <c r="B205" i="2"/>
  <c r="D205" i="2" s="1"/>
  <c r="B204" i="2"/>
  <c r="G204" i="2" s="1"/>
  <c r="B203" i="2"/>
  <c r="E203" i="2" s="1"/>
  <c r="B202" i="2"/>
  <c r="G202" i="2" s="1"/>
  <c r="G201" i="2"/>
  <c r="E201" i="2"/>
  <c r="B201" i="2"/>
  <c r="B200" i="2"/>
  <c r="G200" i="2" s="1"/>
  <c r="B199" i="2"/>
  <c r="G198" i="2"/>
  <c r="B198" i="2"/>
  <c r="E197" i="2"/>
  <c r="B197" i="2"/>
  <c r="G197" i="2" s="1"/>
  <c r="B196" i="2"/>
  <c r="G196" i="2" s="1"/>
  <c r="B195" i="2"/>
  <c r="E195" i="2" s="1"/>
  <c r="B194" i="2"/>
  <c r="D194" i="2" s="1"/>
  <c r="B193" i="2"/>
  <c r="B192" i="2"/>
  <c r="D192" i="2" s="1"/>
  <c r="B191" i="2"/>
  <c r="B190" i="2"/>
  <c r="B189" i="2"/>
  <c r="B188" i="2"/>
  <c r="B187" i="2"/>
  <c r="B186" i="2"/>
  <c r="B185" i="2"/>
  <c r="B184" i="2"/>
  <c r="B183" i="2"/>
  <c r="B182" i="2"/>
  <c r="B181" i="2"/>
  <c r="B180" i="2"/>
  <c r="B179" i="2"/>
  <c r="F178" i="2"/>
  <c r="B178" i="2"/>
  <c r="E178" i="2" s="1"/>
  <c r="F177" i="2"/>
  <c r="B177" i="2"/>
  <c r="D177" i="2" s="1"/>
  <c r="B176" i="2"/>
  <c r="G176" i="2" s="1"/>
  <c r="B175" i="2"/>
  <c r="G175" i="2" s="1"/>
  <c r="E174" i="2"/>
  <c r="D174" i="2"/>
  <c r="B174" i="2"/>
  <c r="G174" i="2" s="1"/>
  <c r="E173" i="2"/>
  <c r="D173" i="2"/>
  <c r="B173" i="2"/>
  <c r="G173" i="2" s="1"/>
  <c r="B172" i="2"/>
  <c r="G172" i="2" s="1"/>
  <c r="B171" i="2"/>
  <c r="G171" i="2" s="1"/>
  <c r="E170" i="2"/>
  <c r="D170" i="2"/>
  <c r="B170" i="2"/>
  <c r="G170" i="2" s="1"/>
  <c r="E169" i="2"/>
  <c r="D169" i="2"/>
  <c r="B169" i="2"/>
  <c r="G169" i="2" s="1"/>
  <c r="B168" i="2"/>
  <c r="G168" i="2" s="1"/>
  <c r="B167" i="2"/>
  <c r="G167" i="2" s="1"/>
  <c r="E166" i="2"/>
  <c r="D166" i="2"/>
  <c r="B166" i="2"/>
  <c r="G166" i="2" s="1"/>
  <c r="E165" i="2"/>
  <c r="D165" i="2"/>
  <c r="B165" i="2"/>
  <c r="G165" i="2" s="1"/>
  <c r="B164" i="2"/>
  <c r="G164" i="2" s="1"/>
  <c r="B163" i="2"/>
  <c r="G163" i="2" s="1"/>
  <c r="E162" i="2"/>
  <c r="D162" i="2"/>
  <c r="B162" i="2"/>
  <c r="G162" i="2" s="1"/>
  <c r="E161" i="2"/>
  <c r="D161" i="2"/>
  <c r="B161" i="2"/>
  <c r="G161" i="2" s="1"/>
  <c r="B160" i="2"/>
  <c r="G160" i="2" s="1"/>
  <c r="B159" i="2"/>
  <c r="G159" i="2" s="1"/>
  <c r="E158" i="2"/>
  <c r="D158" i="2"/>
  <c r="B158" i="2"/>
  <c r="G158" i="2" s="1"/>
  <c r="E157" i="2"/>
  <c r="D157" i="2"/>
  <c r="B157" i="2"/>
  <c r="G157" i="2" s="1"/>
  <c r="B156" i="2"/>
  <c r="G156" i="2" s="1"/>
  <c r="D1380" i="6"/>
  <c r="D1379" i="6"/>
  <c r="D1377" i="6"/>
  <c r="A163" i="4"/>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162" i="4"/>
  <c r="D156" i="2" l="1"/>
  <c r="D168" i="2"/>
  <c r="D172" i="2"/>
  <c r="D176" i="2"/>
  <c r="E156" i="2"/>
  <c r="D159" i="2"/>
  <c r="E160" i="2"/>
  <c r="D163" i="2"/>
  <c r="E164" i="2"/>
  <c r="D167" i="2"/>
  <c r="E168" i="2"/>
  <c r="D171" i="2"/>
  <c r="E172" i="2"/>
  <c r="D175" i="2"/>
  <c r="E176" i="2"/>
  <c r="D178" i="2"/>
  <c r="E205" i="2"/>
  <c r="E242" i="2"/>
  <c r="E244" i="2"/>
  <c r="C246" i="2"/>
  <c r="D160" i="2"/>
  <c r="D164" i="2"/>
  <c r="E159" i="2"/>
  <c r="E163" i="2"/>
  <c r="E167" i="2"/>
  <c r="E171" i="2"/>
  <c r="E175" i="2"/>
  <c r="G180" i="2"/>
  <c r="C180" i="2"/>
  <c r="E180" i="2"/>
  <c r="G182" i="2"/>
  <c r="C182" i="2"/>
  <c r="E182" i="2"/>
  <c r="G184" i="2"/>
  <c r="C184" i="2"/>
  <c r="E184" i="2"/>
  <c r="G186" i="2"/>
  <c r="C186" i="2"/>
  <c r="E186" i="2"/>
  <c r="G188" i="2"/>
  <c r="C188" i="2"/>
  <c r="E188" i="2"/>
  <c r="G190" i="2"/>
  <c r="C190" i="2"/>
  <c r="E190" i="2"/>
  <c r="G193" i="2"/>
  <c r="C193" i="2"/>
  <c r="E193" i="2"/>
  <c r="D199" i="2"/>
  <c r="C199" i="2"/>
  <c r="F199" i="2"/>
  <c r="E200" i="2"/>
  <c r="E204" i="2"/>
  <c r="E252" i="2"/>
  <c r="D252" i="2"/>
  <c r="G252" i="2"/>
  <c r="C252" i="2"/>
  <c r="F252" i="2"/>
  <c r="E260" i="2"/>
  <c r="D260" i="2"/>
  <c r="G260" i="2"/>
  <c r="C260" i="2"/>
  <c r="F260" i="2"/>
  <c r="E268" i="2"/>
  <c r="D268" i="2"/>
  <c r="G268" i="2"/>
  <c r="C268" i="2"/>
  <c r="F268" i="2"/>
  <c r="E272" i="2"/>
  <c r="D272" i="2"/>
  <c r="G272" i="2"/>
  <c r="C272" i="2"/>
  <c r="F272" i="2"/>
  <c r="E276" i="2"/>
  <c r="D276" i="2"/>
  <c r="G276" i="2"/>
  <c r="C276" i="2"/>
  <c r="F276" i="2"/>
  <c r="E284" i="2"/>
  <c r="D284" i="2"/>
  <c r="G284" i="2"/>
  <c r="C284" i="2"/>
  <c r="F284" i="2"/>
  <c r="F156" i="2"/>
  <c r="F157" i="2"/>
  <c r="F158" i="2"/>
  <c r="F159" i="2"/>
  <c r="F161" i="2"/>
  <c r="F162" i="2"/>
  <c r="F164" i="2"/>
  <c r="F166" i="2"/>
  <c r="F168" i="2"/>
  <c r="F169" i="2"/>
  <c r="F171" i="2"/>
  <c r="F176" i="2"/>
  <c r="D180" i="2"/>
  <c r="D182" i="2"/>
  <c r="D184" i="2"/>
  <c r="D186" i="2"/>
  <c r="D188" i="2"/>
  <c r="D190" i="2"/>
  <c r="D198" i="2"/>
  <c r="F198" i="2"/>
  <c r="C198" i="2"/>
  <c r="E199" i="2"/>
  <c r="D202" i="2"/>
  <c r="F202" i="2"/>
  <c r="C202" i="2"/>
  <c r="G177" i="2"/>
  <c r="C177" i="2"/>
  <c r="G179" i="2"/>
  <c r="C179" i="2"/>
  <c r="E179" i="2"/>
  <c r="G181" i="2"/>
  <c r="C181" i="2"/>
  <c r="E181" i="2"/>
  <c r="G183" i="2"/>
  <c r="C183" i="2"/>
  <c r="E183" i="2"/>
  <c r="G185" i="2"/>
  <c r="C185" i="2"/>
  <c r="E185" i="2"/>
  <c r="G187" i="2"/>
  <c r="C187" i="2"/>
  <c r="E187" i="2"/>
  <c r="G189" i="2"/>
  <c r="C189" i="2"/>
  <c r="E189" i="2"/>
  <c r="G191" i="2"/>
  <c r="C191" i="2"/>
  <c r="E191" i="2"/>
  <c r="G192" i="2"/>
  <c r="C192" i="2"/>
  <c r="E192" i="2"/>
  <c r="G194" i="2"/>
  <c r="C194" i="2"/>
  <c r="E194" i="2"/>
  <c r="D195" i="2"/>
  <c r="C195" i="2"/>
  <c r="F195" i="2"/>
  <c r="E196" i="2"/>
  <c r="D203" i="2"/>
  <c r="C203" i="2"/>
  <c r="F203" i="2"/>
  <c r="D206" i="2"/>
  <c r="F206" i="2"/>
  <c r="E206" i="2"/>
  <c r="C206" i="2"/>
  <c r="E248" i="2"/>
  <c r="D248" i="2"/>
  <c r="G248" i="2"/>
  <c r="C248" i="2"/>
  <c r="F248" i="2"/>
  <c r="E256" i="2"/>
  <c r="D256" i="2"/>
  <c r="G256" i="2"/>
  <c r="C256" i="2"/>
  <c r="F256" i="2"/>
  <c r="E264" i="2"/>
  <c r="D264" i="2"/>
  <c r="G264" i="2"/>
  <c r="C264" i="2"/>
  <c r="F264" i="2"/>
  <c r="E280" i="2"/>
  <c r="D280" i="2"/>
  <c r="G280" i="2"/>
  <c r="C280" i="2"/>
  <c r="F280" i="2"/>
  <c r="F160" i="2"/>
  <c r="F163" i="2"/>
  <c r="F165" i="2"/>
  <c r="F167" i="2"/>
  <c r="F170" i="2"/>
  <c r="F172" i="2"/>
  <c r="F173" i="2"/>
  <c r="F174" i="2"/>
  <c r="F175" i="2"/>
  <c r="D179" i="2"/>
  <c r="D181" i="2"/>
  <c r="D183" i="2"/>
  <c r="D185" i="2"/>
  <c r="D187" i="2"/>
  <c r="D189" i="2"/>
  <c r="D191" i="2"/>
  <c r="D193" i="2"/>
  <c r="C156" i="2"/>
  <c r="C157" i="2"/>
  <c r="C158" i="2"/>
  <c r="C159" i="2"/>
  <c r="C160" i="2"/>
  <c r="C161" i="2"/>
  <c r="C162" i="2"/>
  <c r="C163" i="2"/>
  <c r="C164" i="2"/>
  <c r="C165" i="2"/>
  <c r="C166" i="2"/>
  <c r="C167" i="2"/>
  <c r="C168" i="2"/>
  <c r="C169" i="2"/>
  <c r="C170" i="2"/>
  <c r="C171" i="2"/>
  <c r="C172" i="2"/>
  <c r="C173" i="2"/>
  <c r="C174" i="2"/>
  <c r="C175" i="2"/>
  <c r="C176" i="2"/>
  <c r="E177" i="2"/>
  <c r="G178" i="2"/>
  <c r="C178" i="2"/>
  <c r="F179" i="2"/>
  <c r="F180" i="2"/>
  <c r="F181" i="2"/>
  <c r="F182" i="2"/>
  <c r="F183" i="2"/>
  <c r="F184" i="2"/>
  <c r="F185" i="2"/>
  <c r="F186" i="2"/>
  <c r="F187" i="2"/>
  <c r="F188" i="2"/>
  <c r="F189" i="2"/>
  <c r="F190" i="2"/>
  <c r="F191" i="2"/>
  <c r="F192" i="2"/>
  <c r="F193" i="2"/>
  <c r="F194" i="2"/>
  <c r="G195" i="2"/>
  <c r="D197" i="2"/>
  <c r="C197" i="2"/>
  <c r="F197" i="2"/>
  <c r="E198" i="2"/>
  <c r="G199" i="2"/>
  <c r="D201" i="2"/>
  <c r="C201" i="2"/>
  <c r="F201" i="2"/>
  <c r="E202" i="2"/>
  <c r="G203" i="2"/>
  <c r="D196" i="2"/>
  <c r="F196" i="2"/>
  <c r="C196" i="2"/>
  <c r="D200" i="2"/>
  <c r="F200" i="2"/>
  <c r="C200" i="2"/>
  <c r="D204" i="2"/>
  <c r="F204" i="2"/>
  <c r="C204" i="2"/>
  <c r="F205" i="2"/>
  <c r="J246" i="2"/>
  <c r="G205" i="2"/>
  <c r="D207" i="2"/>
  <c r="G207" i="2"/>
  <c r="C207" i="2"/>
  <c r="D208" i="2"/>
  <c r="G208" i="2"/>
  <c r="C208" i="2"/>
  <c r="D209" i="2"/>
  <c r="G209" i="2"/>
  <c r="C209" i="2"/>
  <c r="D210" i="2"/>
  <c r="G210" i="2"/>
  <c r="C210" i="2"/>
  <c r="D211" i="2"/>
  <c r="G211" i="2"/>
  <c r="C211" i="2"/>
  <c r="D212" i="2"/>
  <c r="G212" i="2"/>
  <c r="C212" i="2"/>
  <c r="D213" i="2"/>
  <c r="G213" i="2"/>
  <c r="C213" i="2"/>
  <c r="D214" i="2"/>
  <c r="G214" i="2"/>
  <c r="C214" i="2"/>
  <c r="D215" i="2"/>
  <c r="G215" i="2"/>
  <c r="C215" i="2"/>
  <c r="D216" i="2"/>
  <c r="G216" i="2"/>
  <c r="C216" i="2"/>
  <c r="D217" i="2"/>
  <c r="G217" i="2"/>
  <c r="C217" i="2"/>
  <c r="D218" i="2"/>
  <c r="G218" i="2"/>
  <c r="C218" i="2"/>
  <c r="D219" i="2"/>
  <c r="G219" i="2"/>
  <c r="C219" i="2"/>
  <c r="D220" i="2"/>
  <c r="G220" i="2"/>
  <c r="C220" i="2"/>
  <c r="D221" i="2"/>
  <c r="G221" i="2"/>
  <c r="C221" i="2"/>
  <c r="D222" i="2"/>
  <c r="G222" i="2"/>
  <c r="C222" i="2"/>
  <c r="D223" i="2"/>
  <c r="G223" i="2"/>
  <c r="C223" i="2"/>
  <c r="D224" i="2"/>
  <c r="G224" i="2"/>
  <c r="C224" i="2"/>
  <c r="D225" i="2"/>
  <c r="G225" i="2"/>
  <c r="C225" i="2"/>
  <c r="D226" i="2"/>
  <c r="G226" i="2"/>
  <c r="C226" i="2"/>
  <c r="D227" i="2"/>
  <c r="G227" i="2"/>
  <c r="C227" i="2"/>
  <c r="D228" i="2"/>
  <c r="G228" i="2"/>
  <c r="C228" i="2"/>
  <c r="D229" i="2"/>
  <c r="G229" i="2"/>
  <c r="C229" i="2"/>
  <c r="D230" i="2"/>
  <c r="G230" i="2"/>
  <c r="C230" i="2"/>
  <c r="D231" i="2"/>
  <c r="G231" i="2"/>
  <c r="C231" i="2"/>
  <c r="D232" i="2"/>
  <c r="G232" i="2"/>
  <c r="C232" i="2"/>
  <c r="D233" i="2"/>
  <c r="G233" i="2"/>
  <c r="C233" i="2"/>
  <c r="D234" i="2"/>
  <c r="G234" i="2"/>
  <c r="C234" i="2"/>
  <c r="D235" i="2"/>
  <c r="G235" i="2"/>
  <c r="C235" i="2"/>
  <c r="D236" i="2"/>
  <c r="G236" i="2"/>
  <c r="C236" i="2"/>
  <c r="D237" i="2"/>
  <c r="G237" i="2"/>
  <c r="C237" i="2"/>
  <c r="D238" i="2"/>
  <c r="G238" i="2"/>
  <c r="C238" i="2"/>
  <c r="D239" i="2"/>
  <c r="G239" i="2"/>
  <c r="C239" i="2"/>
  <c r="D240" i="2"/>
  <c r="G240" i="2"/>
  <c r="C240" i="2"/>
  <c r="D241" i="2"/>
  <c r="G241" i="2"/>
  <c r="C241" i="2"/>
  <c r="F241" i="2"/>
  <c r="E250" i="2"/>
  <c r="D250" i="2"/>
  <c r="G250" i="2"/>
  <c r="C250" i="2"/>
  <c r="F250" i="2"/>
  <c r="E254" i="2"/>
  <c r="D254" i="2"/>
  <c r="G254" i="2"/>
  <c r="C254" i="2"/>
  <c r="F254" i="2"/>
  <c r="E258" i="2"/>
  <c r="D258" i="2"/>
  <c r="G258" i="2"/>
  <c r="C258" i="2"/>
  <c r="F258" i="2"/>
  <c r="E262" i="2"/>
  <c r="D262" i="2"/>
  <c r="G262" i="2"/>
  <c r="C262" i="2"/>
  <c r="F262" i="2"/>
  <c r="E266" i="2"/>
  <c r="D266" i="2"/>
  <c r="G266" i="2"/>
  <c r="C266" i="2"/>
  <c r="F266" i="2"/>
  <c r="E270" i="2"/>
  <c r="D270" i="2"/>
  <c r="G270" i="2"/>
  <c r="C270" i="2"/>
  <c r="F270" i="2"/>
  <c r="E274" i="2"/>
  <c r="D274" i="2"/>
  <c r="G274" i="2"/>
  <c r="C274" i="2"/>
  <c r="F274" i="2"/>
  <c r="E278" i="2"/>
  <c r="D278" i="2"/>
  <c r="G278" i="2"/>
  <c r="C278" i="2"/>
  <c r="F278" i="2"/>
  <c r="E282" i="2"/>
  <c r="D282" i="2"/>
  <c r="G282" i="2"/>
  <c r="C282" i="2"/>
  <c r="F282" i="2"/>
  <c r="E286" i="2"/>
  <c r="D286" i="2"/>
  <c r="G286" i="2"/>
  <c r="C286" i="2"/>
  <c r="F286" i="2"/>
  <c r="C205"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F242" i="2"/>
  <c r="F243" i="2"/>
  <c r="F244" i="2"/>
  <c r="F245" i="2"/>
  <c r="C242" i="2"/>
  <c r="G242" i="2"/>
  <c r="C243" i="2"/>
  <c r="G243" i="2"/>
  <c r="C244" i="2"/>
  <c r="G244" i="2"/>
  <c r="C245" i="2"/>
  <c r="G245" i="2"/>
  <c r="E247" i="2"/>
  <c r="D247" i="2"/>
  <c r="G247" i="2"/>
  <c r="C247" i="2"/>
  <c r="E249" i="2"/>
  <c r="D249" i="2"/>
  <c r="G249" i="2"/>
  <c r="C249" i="2"/>
  <c r="E251" i="2"/>
  <c r="D251" i="2"/>
  <c r="G251" i="2"/>
  <c r="C251" i="2"/>
  <c r="E253" i="2"/>
  <c r="D253" i="2"/>
  <c r="G253" i="2"/>
  <c r="C253" i="2"/>
  <c r="E255" i="2"/>
  <c r="D255" i="2"/>
  <c r="G255" i="2"/>
  <c r="C255" i="2"/>
  <c r="E257" i="2"/>
  <c r="D257" i="2"/>
  <c r="G257" i="2"/>
  <c r="C257" i="2"/>
  <c r="E259" i="2"/>
  <c r="D259" i="2"/>
  <c r="G259" i="2"/>
  <c r="C259" i="2"/>
  <c r="E261" i="2"/>
  <c r="D261" i="2"/>
  <c r="G261" i="2"/>
  <c r="C261" i="2"/>
  <c r="E263" i="2"/>
  <c r="D263" i="2"/>
  <c r="G263" i="2"/>
  <c r="C263" i="2"/>
  <c r="E265" i="2"/>
  <c r="D265" i="2"/>
  <c r="G265" i="2"/>
  <c r="C265" i="2"/>
  <c r="E267" i="2"/>
  <c r="D267" i="2"/>
  <c r="G267" i="2"/>
  <c r="C267" i="2"/>
  <c r="E269" i="2"/>
  <c r="D269" i="2"/>
  <c r="G269" i="2"/>
  <c r="C269" i="2"/>
  <c r="E271" i="2"/>
  <c r="D271" i="2"/>
  <c r="G271" i="2"/>
  <c r="C271" i="2"/>
  <c r="E273" i="2"/>
  <c r="D273" i="2"/>
  <c r="G273" i="2"/>
  <c r="C273" i="2"/>
  <c r="E275" i="2"/>
  <c r="D275" i="2"/>
  <c r="G275" i="2"/>
  <c r="C275" i="2"/>
  <c r="E277" i="2"/>
  <c r="D277" i="2"/>
  <c r="G277" i="2"/>
  <c r="C277" i="2"/>
  <c r="E279" i="2"/>
  <c r="D279" i="2"/>
  <c r="G279" i="2"/>
  <c r="C279" i="2"/>
  <c r="E281" i="2"/>
  <c r="D281" i="2"/>
  <c r="G281" i="2"/>
  <c r="C281" i="2"/>
  <c r="E283" i="2"/>
  <c r="D283" i="2"/>
  <c r="G283" i="2"/>
  <c r="C283" i="2"/>
  <c r="E285" i="2"/>
  <c r="D285" i="2"/>
  <c r="G285" i="2"/>
  <c r="C285" i="2"/>
  <c r="E246" i="2"/>
  <c r="D246" i="2"/>
  <c r="G246" i="2"/>
  <c r="F247" i="2"/>
  <c r="F249" i="2"/>
  <c r="F251" i="2"/>
  <c r="F253" i="2"/>
  <c r="F255" i="2"/>
  <c r="F257" i="2"/>
  <c r="F259" i="2"/>
  <c r="F261" i="2"/>
  <c r="F263" i="2"/>
  <c r="F265" i="2"/>
  <c r="F267" i="2"/>
  <c r="F269" i="2"/>
  <c r="F271" i="2"/>
  <c r="F273" i="2"/>
  <c r="F275" i="2"/>
  <c r="F277" i="2"/>
  <c r="F279" i="2"/>
  <c r="F281" i="2"/>
  <c r="F283" i="2"/>
  <c r="F285" i="2"/>
  <c r="D292" i="2"/>
  <c r="J250" i="2" l="1"/>
  <c r="J232" i="2"/>
  <c r="J216" i="2"/>
  <c r="J165" i="2"/>
  <c r="J236" i="2"/>
  <c r="J220" i="2"/>
  <c r="J208" i="2"/>
  <c r="J196" i="2"/>
  <c r="J161" i="2"/>
  <c r="J203" i="2"/>
  <c r="J189" i="2"/>
  <c r="J181" i="2"/>
  <c r="J268" i="2"/>
  <c r="J244" i="2"/>
  <c r="J242" i="2"/>
  <c r="J205" i="2"/>
  <c r="J278" i="2"/>
  <c r="J262" i="2"/>
  <c r="J241" i="2"/>
  <c r="J237" i="2"/>
  <c r="J233" i="2"/>
  <c r="J229" i="2"/>
  <c r="J225" i="2"/>
  <c r="J221" i="2"/>
  <c r="J217" i="2"/>
  <c r="J213" i="2"/>
  <c r="J209" i="2"/>
  <c r="J200" i="2"/>
  <c r="J176" i="2"/>
  <c r="J172" i="2"/>
  <c r="J168" i="2"/>
  <c r="J164" i="2"/>
  <c r="J160" i="2"/>
  <c r="J156" i="2"/>
  <c r="J264" i="2"/>
  <c r="J191" i="2"/>
  <c r="J183" i="2"/>
  <c r="J177" i="2"/>
  <c r="J284" i="2"/>
  <c r="J260" i="2"/>
  <c r="J199" i="2"/>
  <c r="J186" i="2"/>
  <c r="J266" i="2"/>
  <c r="J228" i="2"/>
  <c r="J212" i="2"/>
  <c r="J169" i="2"/>
  <c r="J157" i="2"/>
  <c r="J195" i="2"/>
  <c r="J193" i="2"/>
  <c r="J184" i="2"/>
  <c r="J285" i="2"/>
  <c r="J283" i="2"/>
  <c r="J281" i="2"/>
  <c r="J279" i="2"/>
  <c r="J277" i="2"/>
  <c r="J275" i="2"/>
  <c r="J273" i="2"/>
  <c r="J271" i="2"/>
  <c r="J269" i="2"/>
  <c r="J267" i="2"/>
  <c r="J265" i="2"/>
  <c r="J263" i="2"/>
  <c r="J261" i="2"/>
  <c r="J259" i="2"/>
  <c r="J257" i="2"/>
  <c r="J255" i="2"/>
  <c r="J253" i="2"/>
  <c r="J251" i="2"/>
  <c r="J249" i="2"/>
  <c r="J247" i="2"/>
  <c r="J274" i="2"/>
  <c r="J258" i="2"/>
  <c r="J238" i="2"/>
  <c r="J234" i="2"/>
  <c r="J230" i="2"/>
  <c r="J226" i="2"/>
  <c r="J222" i="2"/>
  <c r="J218" i="2"/>
  <c r="J214" i="2"/>
  <c r="J210" i="2"/>
  <c r="J204" i="2"/>
  <c r="J201" i="2"/>
  <c r="J178" i="2"/>
  <c r="J175" i="2"/>
  <c r="J171" i="2"/>
  <c r="J167" i="2"/>
  <c r="J163" i="2"/>
  <c r="J159" i="2"/>
  <c r="J256" i="2"/>
  <c r="J192" i="2"/>
  <c r="J185" i="2"/>
  <c r="J276" i="2"/>
  <c r="J252" i="2"/>
  <c r="J188" i="2"/>
  <c r="J180" i="2"/>
  <c r="J282" i="2"/>
  <c r="J240" i="2"/>
  <c r="J224" i="2"/>
  <c r="J173" i="2"/>
  <c r="J280" i="2"/>
  <c r="J245" i="2"/>
  <c r="J243" i="2"/>
  <c r="J286" i="2"/>
  <c r="J270" i="2"/>
  <c r="J254" i="2"/>
  <c r="J239" i="2"/>
  <c r="J235" i="2"/>
  <c r="J231" i="2"/>
  <c r="J227" i="2"/>
  <c r="J223" i="2"/>
  <c r="J219" i="2"/>
  <c r="J215" i="2"/>
  <c r="J211" i="2"/>
  <c r="J207" i="2"/>
  <c r="J197" i="2"/>
  <c r="J174" i="2"/>
  <c r="J170" i="2"/>
  <c r="J166" i="2"/>
  <c r="J162" i="2"/>
  <c r="J158" i="2"/>
  <c r="J248" i="2"/>
  <c r="J206" i="2"/>
  <c r="J194" i="2"/>
  <c r="J187" i="2"/>
  <c r="J179" i="2"/>
  <c r="J202" i="2"/>
  <c r="J198" i="2"/>
  <c r="J272" i="2"/>
  <c r="J190" i="2"/>
  <c r="J182" i="2"/>
  <c r="C15" i="6"/>
  <c r="D15" i="6" s="1"/>
  <c r="D11" i="6"/>
  <c r="D8" i="6"/>
  <c r="D6" i="6"/>
  <c r="D5" i="6"/>
  <c r="C20" i="6" l="1"/>
  <c r="H15" i="6"/>
  <c r="G15" i="6"/>
  <c r="F15" i="6"/>
  <c r="E15" i="6"/>
  <c r="C25" i="6" l="1"/>
  <c r="C30" i="6" l="1"/>
  <c r="C35" i="6" s="1"/>
  <c r="C40" i="6" l="1"/>
  <c r="D11" i="2"/>
  <c r="C45" i="6" l="1"/>
  <c r="D6" i="2"/>
  <c r="C50" i="6" l="1"/>
  <c r="C55" i="6"/>
  <c r="D293" i="2"/>
  <c r="D291" i="2"/>
  <c r="D290" i="2"/>
  <c r="C60" i="6" l="1"/>
  <c r="D5" i="2"/>
  <c r="B15" i="2"/>
  <c r="A22" i="4"/>
  <c r="D8" i="2"/>
  <c r="D7" i="2"/>
  <c r="G15" i="2" l="1"/>
  <c r="C15" i="2"/>
  <c r="D15" i="2"/>
  <c r="E15" i="2"/>
  <c r="F15" i="2"/>
  <c r="G20" i="6"/>
  <c r="H20" i="6"/>
  <c r="E20" i="6"/>
  <c r="F20" i="6"/>
  <c r="D20" i="6"/>
  <c r="C65" i="6"/>
  <c r="C70" i="6" s="1"/>
  <c r="C75" i="6" s="1"/>
  <c r="B16" i="2"/>
  <c r="A23" i="4"/>
  <c r="F25" i="6" l="1"/>
  <c r="E25" i="6"/>
  <c r="H25" i="6"/>
  <c r="G30" i="6"/>
  <c r="G16" i="2"/>
  <c r="C16" i="2"/>
  <c r="D16" i="2"/>
  <c r="E16" i="2"/>
  <c r="F16" i="2"/>
  <c r="D25" i="6"/>
  <c r="A24" i="4"/>
  <c r="G25" i="6"/>
  <c r="C80" i="6"/>
  <c r="B17" i="2"/>
  <c r="J15" i="2"/>
  <c r="A25" i="4"/>
  <c r="C17" i="2" l="1"/>
  <c r="D17" i="2"/>
  <c r="E17" i="2"/>
  <c r="F17" i="2"/>
  <c r="F35" i="6"/>
  <c r="F30" i="6"/>
  <c r="D35" i="6"/>
  <c r="H35" i="6"/>
  <c r="E35" i="6"/>
  <c r="G35" i="6"/>
  <c r="H30" i="6"/>
  <c r="F40" i="6"/>
  <c r="E30" i="6"/>
  <c r="E40" i="6"/>
  <c r="D30" i="6"/>
  <c r="C85" i="6"/>
  <c r="G17" i="2"/>
  <c r="B18" i="2"/>
  <c r="J16" i="2"/>
  <c r="A26" i="4"/>
  <c r="C18" i="2" l="1"/>
  <c r="D18" i="2"/>
  <c r="E18" i="2"/>
  <c r="F18" i="2"/>
  <c r="G40" i="6"/>
  <c r="H40" i="6"/>
  <c r="F45" i="6"/>
  <c r="E45" i="6"/>
  <c r="D40" i="6"/>
  <c r="D45" i="6"/>
  <c r="C90" i="6"/>
  <c r="G18" i="2"/>
  <c r="J17" i="2"/>
  <c r="B19" i="2"/>
  <c r="A27" i="4"/>
  <c r="E50" i="6" l="1"/>
  <c r="C19" i="2"/>
  <c r="D19" i="2"/>
  <c r="E19" i="2"/>
  <c r="F19" i="2"/>
  <c r="A28" i="4"/>
  <c r="G45" i="6"/>
  <c r="G50" i="6"/>
  <c r="C95" i="6"/>
  <c r="C100" i="6" s="1"/>
  <c r="C105" i="6" s="1"/>
  <c r="C110" i="6" s="1"/>
  <c r="G19" i="2"/>
  <c r="J18" i="2"/>
  <c r="B20" i="2"/>
  <c r="A29" i="4" l="1"/>
  <c r="B22" i="2"/>
  <c r="D55" i="6"/>
  <c r="F50" i="6"/>
  <c r="D50" i="6"/>
  <c r="C20" i="2"/>
  <c r="D20" i="2"/>
  <c r="E20" i="2"/>
  <c r="F20" i="2"/>
  <c r="C115" i="6"/>
  <c r="G20" i="2"/>
  <c r="J19" i="2"/>
  <c r="B21" i="2"/>
  <c r="C22" i="2" l="1"/>
  <c r="D22" i="2"/>
  <c r="E22" i="2"/>
  <c r="F22" i="2"/>
  <c r="G22" i="2"/>
  <c r="A30" i="4"/>
  <c r="B23" i="2"/>
  <c r="G55" i="6"/>
  <c r="D60" i="6"/>
  <c r="E55" i="6"/>
  <c r="F60" i="6"/>
  <c r="C21" i="2"/>
  <c r="D21" i="2"/>
  <c r="E21" i="2"/>
  <c r="F21" i="2"/>
  <c r="C120" i="6"/>
  <c r="G21" i="2"/>
  <c r="J20" i="2"/>
  <c r="A31" i="4" l="1"/>
  <c r="B24" i="2"/>
  <c r="E65" i="6"/>
  <c r="H65" i="6"/>
  <c r="H60" i="6"/>
  <c r="G60" i="6"/>
  <c r="J22" i="2"/>
  <c r="C23" i="2"/>
  <c r="D23" i="2"/>
  <c r="E23" i="2"/>
  <c r="F23" i="2"/>
  <c r="G23" i="2"/>
  <c r="C125" i="6"/>
  <c r="J21" i="2"/>
  <c r="C24" i="2" l="1"/>
  <c r="D24" i="2"/>
  <c r="E24" i="2"/>
  <c r="F24" i="2"/>
  <c r="G24" i="2"/>
  <c r="J23" i="2"/>
  <c r="A32" i="4"/>
  <c r="B25" i="2"/>
  <c r="F65" i="6"/>
  <c r="E70" i="6"/>
  <c r="G65" i="6"/>
  <c r="F70" i="6"/>
  <c r="G70" i="6"/>
  <c r="H70" i="6"/>
  <c r="D65" i="6"/>
  <c r="C130" i="6"/>
  <c r="C25" i="2" l="1"/>
  <c r="D25" i="2"/>
  <c r="E25" i="2"/>
  <c r="F25" i="2"/>
  <c r="G25" i="2"/>
  <c r="J24" i="2"/>
  <c r="A33" i="4"/>
  <c r="B26" i="2"/>
  <c r="C135" i="6"/>
  <c r="A34" i="4" l="1"/>
  <c r="B27" i="2"/>
  <c r="E80" i="6"/>
  <c r="F80" i="6"/>
  <c r="C26" i="2"/>
  <c r="D26" i="2"/>
  <c r="E26" i="2"/>
  <c r="F26" i="2"/>
  <c r="G26" i="2"/>
  <c r="J25" i="2"/>
  <c r="C140" i="6"/>
  <c r="J26" i="2" l="1"/>
  <c r="A35" i="4"/>
  <c r="B28" i="2"/>
  <c r="F85" i="6"/>
  <c r="C27" i="2"/>
  <c r="D27" i="2"/>
  <c r="E27" i="2"/>
  <c r="F27" i="2"/>
  <c r="G27" i="2"/>
  <c r="C145" i="6"/>
  <c r="A36" i="4" l="1"/>
  <c r="B29" i="2"/>
  <c r="D85" i="6"/>
  <c r="G85" i="6"/>
  <c r="E85" i="6"/>
  <c r="H85" i="6"/>
  <c r="C28" i="2"/>
  <c r="D28" i="2"/>
  <c r="E28" i="2"/>
  <c r="F28" i="2"/>
  <c r="G28" i="2"/>
  <c r="J27" i="2"/>
  <c r="C150" i="6"/>
  <c r="J28" i="2" l="1"/>
  <c r="C29" i="2"/>
  <c r="D29" i="2"/>
  <c r="E29" i="2"/>
  <c r="F29" i="2"/>
  <c r="G29" i="2"/>
  <c r="A37" i="4"/>
  <c r="B30" i="2"/>
  <c r="G90" i="6"/>
  <c r="E90" i="6"/>
  <c r="H90" i="6"/>
  <c r="F90" i="6"/>
  <c r="H95" i="6"/>
  <c r="G95" i="6"/>
  <c r="C155" i="6"/>
  <c r="A38" i="4" l="1"/>
  <c r="B31" i="2"/>
  <c r="D100" i="6"/>
  <c r="F100" i="6"/>
  <c r="F95" i="6"/>
  <c r="J29" i="2"/>
  <c r="H100" i="6"/>
  <c r="E95" i="6"/>
  <c r="C30" i="2"/>
  <c r="D30" i="2"/>
  <c r="E30" i="2"/>
  <c r="F30" i="2"/>
  <c r="G30" i="2"/>
  <c r="C160" i="6"/>
  <c r="C31" i="2" l="1"/>
  <c r="D31" i="2"/>
  <c r="E31" i="2"/>
  <c r="F31" i="2"/>
  <c r="G31" i="2"/>
  <c r="J30" i="2"/>
  <c r="A39" i="4"/>
  <c r="B32" i="2"/>
  <c r="C165" i="6"/>
  <c r="A40" i="4" l="1"/>
  <c r="B33" i="2"/>
  <c r="C32" i="2"/>
  <c r="D32" i="2"/>
  <c r="E32" i="2"/>
  <c r="F32" i="2"/>
  <c r="G32" i="2"/>
  <c r="J31" i="2"/>
  <c r="C170" i="6"/>
  <c r="J32" i="2" l="1"/>
  <c r="C33" i="2"/>
  <c r="D33" i="2"/>
  <c r="E33" i="2"/>
  <c r="F33" i="2"/>
  <c r="G33" i="2"/>
  <c r="A41" i="4"/>
  <c r="B34" i="2"/>
  <c r="C175" i="6"/>
  <c r="A42" i="4" l="1"/>
  <c r="B35" i="2"/>
  <c r="J33" i="2"/>
  <c r="C34" i="2"/>
  <c r="D34" i="2"/>
  <c r="E34" i="2"/>
  <c r="F34" i="2"/>
  <c r="G34" i="2"/>
  <c r="C180" i="6"/>
  <c r="C35" i="2" l="1"/>
  <c r="D35" i="2"/>
  <c r="E35" i="2"/>
  <c r="F35" i="2"/>
  <c r="G35" i="2"/>
  <c r="J34" i="2"/>
  <c r="A43" i="4"/>
  <c r="B36" i="2"/>
  <c r="C185" i="6"/>
  <c r="A44" i="4" l="1"/>
  <c r="B37" i="2"/>
  <c r="C36" i="2"/>
  <c r="D36" i="2"/>
  <c r="E36" i="2"/>
  <c r="F36" i="2"/>
  <c r="G36" i="2"/>
  <c r="J35" i="2"/>
  <c r="C190" i="6"/>
  <c r="J36" i="2" l="1"/>
  <c r="C37" i="2"/>
  <c r="D37" i="2"/>
  <c r="E37" i="2"/>
  <c r="F37" i="2"/>
  <c r="G37" i="2"/>
  <c r="B38" i="2"/>
  <c r="A45" i="4"/>
  <c r="C195" i="6"/>
  <c r="J37" i="2" l="1"/>
  <c r="A46" i="4"/>
  <c r="B39" i="2"/>
  <c r="G38" i="2"/>
  <c r="C38" i="2"/>
  <c r="D38" i="2"/>
  <c r="E38" i="2"/>
  <c r="F38" i="2"/>
  <c r="C200" i="6"/>
  <c r="G39" i="2" l="1"/>
  <c r="C39" i="2"/>
  <c r="D39" i="2"/>
  <c r="E39" i="2"/>
  <c r="F39" i="2"/>
  <c r="J38" i="2"/>
  <c r="A47" i="4"/>
  <c r="B40" i="2"/>
  <c r="C205" i="6"/>
  <c r="A48" i="4" l="1"/>
  <c r="B41" i="2"/>
  <c r="J39" i="2"/>
  <c r="G40" i="2"/>
  <c r="C40" i="2"/>
  <c r="D40" i="2"/>
  <c r="E40" i="2"/>
  <c r="F40" i="2"/>
  <c r="C210" i="6"/>
  <c r="A49" i="4" l="1"/>
  <c r="B42" i="2"/>
  <c r="J40" i="2"/>
  <c r="G41" i="2"/>
  <c r="C41" i="2"/>
  <c r="D41" i="2"/>
  <c r="E41" i="2"/>
  <c r="F41" i="2"/>
  <c r="C215" i="6"/>
  <c r="J41" i="2" l="1"/>
  <c r="G42" i="2"/>
  <c r="C42" i="2"/>
  <c r="D42" i="2"/>
  <c r="E42" i="2"/>
  <c r="F42" i="2"/>
  <c r="A50" i="4"/>
  <c r="B43" i="2"/>
  <c r="C220" i="6"/>
  <c r="A51" i="4" l="1"/>
  <c r="B44" i="2"/>
  <c r="J42" i="2"/>
  <c r="G43" i="2"/>
  <c r="C43" i="2"/>
  <c r="D43" i="2"/>
  <c r="E43" i="2"/>
  <c r="F43" i="2"/>
  <c r="C225" i="6"/>
  <c r="J43" i="2" l="1"/>
  <c r="C44" i="2"/>
  <c r="D44" i="2"/>
  <c r="E44" i="2"/>
  <c r="F44" i="2"/>
  <c r="G44" i="2"/>
  <c r="A52" i="4"/>
  <c r="B45" i="2"/>
  <c r="C230" i="6"/>
  <c r="A53" i="4" l="1"/>
  <c r="B46" i="2"/>
  <c r="J44" i="2"/>
  <c r="C45" i="2"/>
  <c r="D45" i="2"/>
  <c r="E45" i="2"/>
  <c r="F45" i="2"/>
  <c r="G45" i="2"/>
  <c r="C235" i="6"/>
  <c r="J45" i="2" l="1"/>
  <c r="C46" i="2"/>
  <c r="D46" i="2"/>
  <c r="E46" i="2"/>
  <c r="F46" i="2"/>
  <c r="G46" i="2"/>
  <c r="A54" i="4"/>
  <c r="B47" i="2"/>
  <c r="C240" i="6"/>
  <c r="C47" i="2" l="1"/>
  <c r="D47" i="2"/>
  <c r="E47" i="2"/>
  <c r="F47" i="2"/>
  <c r="G47" i="2"/>
  <c r="A55" i="4"/>
  <c r="B48" i="2"/>
  <c r="J46" i="2"/>
  <c r="C245" i="6"/>
  <c r="A56" i="4" l="1"/>
  <c r="B49" i="2"/>
  <c r="J47" i="2"/>
  <c r="C48" i="2"/>
  <c r="D48" i="2"/>
  <c r="E48" i="2"/>
  <c r="F48" i="2"/>
  <c r="G48" i="2"/>
  <c r="C250" i="6"/>
  <c r="J48" i="2" l="1"/>
  <c r="C49" i="2"/>
  <c r="D49" i="2"/>
  <c r="E49" i="2"/>
  <c r="F49" i="2"/>
  <c r="G49" i="2"/>
  <c r="A57" i="4"/>
  <c r="B50" i="2"/>
  <c r="C255" i="6"/>
  <c r="A58" i="4" l="1"/>
  <c r="B51" i="2"/>
  <c r="J49" i="2"/>
  <c r="C50" i="2"/>
  <c r="D50" i="2"/>
  <c r="E50" i="2"/>
  <c r="F50" i="2"/>
  <c r="G50" i="2"/>
  <c r="C260" i="6"/>
  <c r="J50" i="2" l="1"/>
  <c r="C51" i="2"/>
  <c r="D51" i="2"/>
  <c r="E51" i="2"/>
  <c r="F51" i="2"/>
  <c r="G51" i="2"/>
  <c r="A59" i="4"/>
  <c r="B52" i="2"/>
  <c r="C265" i="6"/>
  <c r="A60" i="4" l="1"/>
  <c r="B53" i="2"/>
  <c r="J51" i="2"/>
  <c r="C52" i="2"/>
  <c r="D52" i="2"/>
  <c r="E52" i="2"/>
  <c r="F52" i="2"/>
  <c r="G52" i="2"/>
  <c r="C270" i="6"/>
  <c r="J52" i="2" l="1"/>
  <c r="C53" i="2"/>
  <c r="D53" i="2"/>
  <c r="E53" i="2"/>
  <c r="F53" i="2"/>
  <c r="G53" i="2"/>
  <c r="A61" i="4"/>
  <c r="B54" i="2"/>
  <c r="C275" i="6"/>
  <c r="A62" i="4" l="1"/>
  <c r="B55" i="2"/>
  <c r="J53" i="2"/>
  <c r="C54" i="2"/>
  <c r="D54" i="2"/>
  <c r="E54" i="2"/>
  <c r="F54" i="2"/>
  <c r="G54" i="2"/>
  <c r="C280" i="6"/>
  <c r="C55" i="2" l="1"/>
  <c r="D55" i="2"/>
  <c r="E55" i="2"/>
  <c r="F55" i="2"/>
  <c r="G55" i="2"/>
  <c r="J54" i="2"/>
  <c r="A63" i="4"/>
  <c r="B56" i="2"/>
  <c r="C285" i="6"/>
  <c r="A64" i="4" l="1"/>
  <c r="B57" i="2"/>
  <c r="C56" i="2"/>
  <c r="D56" i="2"/>
  <c r="E56" i="2"/>
  <c r="F56" i="2"/>
  <c r="G56" i="2"/>
  <c r="J55" i="2"/>
  <c r="C290" i="6"/>
  <c r="J56" i="2" l="1"/>
  <c r="C57" i="2"/>
  <c r="D57" i="2"/>
  <c r="E57" i="2"/>
  <c r="F57" i="2"/>
  <c r="G57" i="2"/>
  <c r="A65" i="4"/>
  <c r="B58" i="2"/>
  <c r="C295" i="6"/>
  <c r="A66" i="4" l="1"/>
  <c r="B59" i="2"/>
  <c r="J57" i="2"/>
  <c r="C58" i="2"/>
  <c r="D58" i="2"/>
  <c r="E58" i="2"/>
  <c r="F58" i="2"/>
  <c r="G58" i="2"/>
  <c r="C300" i="6"/>
  <c r="J58" i="2" l="1"/>
  <c r="C59" i="2"/>
  <c r="D59" i="2"/>
  <c r="E59" i="2"/>
  <c r="F59" i="2"/>
  <c r="G59" i="2"/>
  <c r="A67" i="4"/>
  <c r="B60" i="2"/>
  <c r="C305" i="6"/>
  <c r="J59" i="2" l="1"/>
  <c r="A68" i="4"/>
  <c r="B61" i="2"/>
  <c r="C60" i="2"/>
  <c r="D60" i="2"/>
  <c r="E60" i="2"/>
  <c r="F60" i="2"/>
  <c r="G60" i="2"/>
  <c r="C310" i="6"/>
  <c r="C61" i="2" l="1"/>
  <c r="D61" i="2"/>
  <c r="E61" i="2"/>
  <c r="F61" i="2"/>
  <c r="G61" i="2"/>
  <c r="J60" i="2"/>
  <c r="A69" i="4"/>
  <c r="B62" i="2"/>
  <c r="C315" i="6"/>
  <c r="A70" i="4" l="1"/>
  <c r="B63" i="2"/>
  <c r="C62" i="2"/>
  <c r="D62" i="2"/>
  <c r="E62" i="2"/>
  <c r="F62" i="2"/>
  <c r="G62" i="2"/>
  <c r="J61" i="2"/>
  <c r="C320" i="6"/>
  <c r="C63" i="2" l="1"/>
  <c r="D63" i="2"/>
  <c r="E63" i="2"/>
  <c r="F63" i="2"/>
  <c r="G63" i="2"/>
  <c r="J62" i="2"/>
  <c r="A71" i="4"/>
  <c r="B64" i="2"/>
  <c r="C325" i="6"/>
  <c r="A72" i="4" l="1"/>
  <c r="B65" i="2"/>
  <c r="C64" i="2"/>
  <c r="D64" i="2"/>
  <c r="E64" i="2"/>
  <c r="F64" i="2"/>
  <c r="G64" i="2"/>
  <c r="J63" i="2"/>
  <c r="C330" i="6"/>
  <c r="C65" i="2" l="1"/>
  <c r="D65" i="2"/>
  <c r="E65" i="2"/>
  <c r="F65" i="2"/>
  <c r="G65" i="2"/>
  <c r="J64" i="2"/>
  <c r="A73" i="4"/>
  <c r="B66" i="2"/>
  <c r="C335" i="6"/>
  <c r="A74" i="4" l="1"/>
  <c r="B67" i="2"/>
  <c r="C66" i="2"/>
  <c r="D66" i="2"/>
  <c r="E66" i="2"/>
  <c r="F66" i="2"/>
  <c r="G66" i="2"/>
  <c r="J65" i="2"/>
  <c r="C340" i="6"/>
  <c r="C67" i="2" l="1"/>
  <c r="D67" i="2"/>
  <c r="E67" i="2"/>
  <c r="F67" i="2"/>
  <c r="G67" i="2"/>
  <c r="A75" i="4"/>
  <c r="B68" i="2"/>
  <c r="J66" i="2"/>
  <c r="C345" i="6"/>
  <c r="C68" i="2" l="1"/>
  <c r="D68" i="2"/>
  <c r="E68" i="2"/>
  <c r="F68" i="2"/>
  <c r="G68" i="2"/>
  <c r="A76" i="4"/>
  <c r="B69" i="2"/>
  <c r="J67" i="2"/>
  <c r="C350" i="6"/>
  <c r="C69" i="2" l="1"/>
  <c r="D69" i="2"/>
  <c r="E69" i="2"/>
  <c r="F69" i="2"/>
  <c r="G69" i="2"/>
  <c r="A77" i="4"/>
  <c r="B70" i="2"/>
  <c r="J68" i="2"/>
  <c r="C355" i="6"/>
  <c r="J69" i="2" l="1"/>
  <c r="C70" i="2"/>
  <c r="D70" i="2"/>
  <c r="E70" i="2"/>
  <c r="F70" i="2"/>
  <c r="G70" i="2"/>
  <c r="A78" i="4"/>
  <c r="B71" i="2"/>
  <c r="C360" i="6"/>
  <c r="A79" i="4" l="1"/>
  <c r="B72" i="2"/>
  <c r="J70" i="2"/>
  <c r="C71" i="2"/>
  <c r="D71" i="2"/>
  <c r="E71" i="2"/>
  <c r="F71" i="2"/>
  <c r="G71" i="2"/>
  <c r="C365" i="6"/>
  <c r="C72" i="2" l="1"/>
  <c r="D72" i="2"/>
  <c r="E72" i="2"/>
  <c r="F72" i="2"/>
  <c r="G72" i="2"/>
  <c r="J71" i="2"/>
  <c r="A80" i="4"/>
  <c r="B73" i="2"/>
  <c r="C370" i="6"/>
  <c r="A81" i="4" l="1"/>
  <c r="B74" i="2"/>
  <c r="C73" i="2"/>
  <c r="D73" i="2"/>
  <c r="E73" i="2"/>
  <c r="F73" i="2"/>
  <c r="G73" i="2"/>
  <c r="J72" i="2"/>
  <c r="C375" i="6"/>
  <c r="J73" i="2" l="1"/>
  <c r="C74" i="2"/>
  <c r="D74" i="2"/>
  <c r="E74" i="2"/>
  <c r="F74" i="2"/>
  <c r="G74" i="2"/>
  <c r="A82" i="4"/>
  <c r="B75" i="2"/>
  <c r="C380" i="6"/>
  <c r="A83" i="4" l="1"/>
  <c r="B76" i="2"/>
  <c r="J74" i="2"/>
  <c r="C75" i="2"/>
  <c r="D75" i="2"/>
  <c r="E75" i="2"/>
  <c r="F75" i="2"/>
  <c r="G75" i="2"/>
  <c r="C385" i="6"/>
  <c r="C76" i="2" l="1"/>
  <c r="D76" i="2"/>
  <c r="E76" i="2"/>
  <c r="F76" i="2"/>
  <c r="G76" i="2"/>
  <c r="J75" i="2"/>
  <c r="A84" i="4"/>
  <c r="B77" i="2"/>
  <c r="C390" i="6"/>
  <c r="A85" i="4" l="1"/>
  <c r="B78" i="2"/>
  <c r="C77" i="2"/>
  <c r="D77" i="2"/>
  <c r="E77" i="2"/>
  <c r="F77" i="2"/>
  <c r="G77" i="2"/>
  <c r="J76" i="2"/>
  <c r="C395" i="6"/>
  <c r="C78" i="2" l="1"/>
  <c r="D78" i="2"/>
  <c r="E78" i="2"/>
  <c r="F78" i="2"/>
  <c r="G78" i="2"/>
  <c r="A86" i="4"/>
  <c r="B79" i="2"/>
  <c r="J77" i="2"/>
  <c r="C400" i="6"/>
  <c r="C79" i="2" l="1"/>
  <c r="D79" i="2"/>
  <c r="E79" i="2"/>
  <c r="F79" i="2"/>
  <c r="G79" i="2"/>
  <c r="A87" i="4"/>
  <c r="B80" i="2"/>
  <c r="J78" i="2"/>
  <c r="C405" i="6"/>
  <c r="C80" i="2" l="1"/>
  <c r="D80" i="2"/>
  <c r="E80" i="2"/>
  <c r="F80" i="2"/>
  <c r="G80" i="2"/>
  <c r="A88" i="4"/>
  <c r="B81" i="2"/>
  <c r="J79" i="2"/>
  <c r="C410" i="6"/>
  <c r="C81" i="2" l="1"/>
  <c r="D81" i="2"/>
  <c r="E81" i="2"/>
  <c r="F81" i="2"/>
  <c r="G81" i="2"/>
  <c r="A89" i="4"/>
  <c r="B82" i="2"/>
  <c r="J80" i="2"/>
  <c r="C415" i="6"/>
  <c r="C82" i="2" l="1"/>
  <c r="D82" i="2"/>
  <c r="E82" i="2"/>
  <c r="F82" i="2"/>
  <c r="G82" i="2"/>
  <c r="A90" i="4"/>
  <c r="B83" i="2"/>
  <c r="J81" i="2"/>
  <c r="C420" i="6"/>
  <c r="C83" i="2" l="1"/>
  <c r="D83" i="2"/>
  <c r="E83" i="2"/>
  <c r="F83" i="2"/>
  <c r="G83" i="2"/>
  <c r="A91" i="4"/>
  <c r="B84" i="2"/>
  <c r="J82" i="2"/>
  <c r="C425" i="6"/>
  <c r="A92" i="4" l="1"/>
  <c r="B85" i="2"/>
  <c r="C84" i="2"/>
  <c r="D84" i="2"/>
  <c r="E84" i="2"/>
  <c r="F84" i="2"/>
  <c r="G84" i="2"/>
  <c r="J83" i="2"/>
  <c r="C430" i="6"/>
  <c r="C85" i="2" l="1"/>
  <c r="D85" i="2"/>
  <c r="E85" i="2"/>
  <c r="F85" i="2"/>
  <c r="G85" i="2"/>
  <c r="J84" i="2"/>
  <c r="A93" i="4"/>
  <c r="B86" i="2"/>
  <c r="C435" i="6"/>
  <c r="A94" i="4" l="1"/>
  <c r="B87" i="2"/>
  <c r="C86" i="2"/>
  <c r="D86" i="2"/>
  <c r="E86" i="2"/>
  <c r="F86" i="2"/>
  <c r="G86" i="2"/>
  <c r="J85" i="2"/>
  <c r="C440" i="6"/>
  <c r="J86" i="2" l="1"/>
  <c r="C87" i="2"/>
  <c r="D87" i="2"/>
  <c r="E87" i="2"/>
  <c r="F87" i="2"/>
  <c r="G87" i="2"/>
  <c r="A95" i="4"/>
  <c r="B88" i="2"/>
  <c r="C445" i="6"/>
  <c r="A96" i="4" l="1"/>
  <c r="B89" i="2"/>
  <c r="J87" i="2"/>
  <c r="C88" i="2"/>
  <c r="D88" i="2"/>
  <c r="E88" i="2"/>
  <c r="F88" i="2"/>
  <c r="G88" i="2"/>
  <c r="C450" i="6"/>
  <c r="C89" i="2" l="1"/>
  <c r="D89" i="2"/>
  <c r="E89" i="2"/>
  <c r="F89" i="2"/>
  <c r="G89" i="2"/>
  <c r="J88" i="2"/>
  <c r="A97" i="4"/>
  <c r="B90" i="2"/>
  <c r="C455" i="6"/>
  <c r="A98" i="4" l="1"/>
  <c r="B91" i="2"/>
  <c r="C90" i="2"/>
  <c r="D90" i="2"/>
  <c r="E90" i="2"/>
  <c r="F90" i="2"/>
  <c r="G90" i="2"/>
  <c r="J89" i="2"/>
  <c r="C460" i="6"/>
  <c r="C91" i="2" l="1"/>
  <c r="D91" i="2"/>
  <c r="E91" i="2"/>
  <c r="F91" i="2"/>
  <c r="G91" i="2"/>
  <c r="J90" i="2"/>
  <c r="A99" i="4"/>
  <c r="B92" i="2"/>
  <c r="C465" i="6"/>
  <c r="A100" i="4" l="1"/>
  <c r="B93" i="2"/>
  <c r="C92" i="2"/>
  <c r="D92" i="2"/>
  <c r="E92" i="2"/>
  <c r="F92" i="2"/>
  <c r="G92" i="2"/>
  <c r="J91" i="2"/>
  <c r="C470" i="6"/>
  <c r="J92" i="2" l="1"/>
  <c r="C93" i="2"/>
  <c r="D93" i="2"/>
  <c r="E93" i="2"/>
  <c r="F93" i="2"/>
  <c r="G93" i="2"/>
  <c r="A101" i="4"/>
  <c r="B94" i="2"/>
  <c r="C475" i="6"/>
  <c r="J93" i="2" l="1"/>
  <c r="A102" i="4"/>
  <c r="B95" i="2"/>
  <c r="C94" i="2"/>
  <c r="D94" i="2"/>
  <c r="E94" i="2"/>
  <c r="F94" i="2"/>
  <c r="G94" i="2"/>
  <c r="C480" i="6"/>
  <c r="C95" i="2" l="1"/>
  <c r="D95" i="2"/>
  <c r="E95" i="2"/>
  <c r="F95" i="2"/>
  <c r="G95" i="2"/>
  <c r="J94" i="2"/>
  <c r="A103" i="4"/>
  <c r="B96" i="2"/>
  <c r="C485" i="6"/>
  <c r="A104" i="4" l="1"/>
  <c r="B97" i="2"/>
  <c r="C96" i="2"/>
  <c r="D96" i="2"/>
  <c r="E96" i="2"/>
  <c r="F96" i="2"/>
  <c r="G96" i="2"/>
  <c r="J95" i="2"/>
  <c r="C490" i="6"/>
  <c r="C97" i="2" l="1"/>
  <c r="D97" i="2"/>
  <c r="E97" i="2"/>
  <c r="F97" i="2"/>
  <c r="G97" i="2"/>
  <c r="A105" i="4"/>
  <c r="B98" i="2"/>
  <c r="J96" i="2"/>
  <c r="C495" i="6"/>
  <c r="C98" i="2" l="1"/>
  <c r="D98" i="2"/>
  <c r="E98" i="2"/>
  <c r="F98" i="2"/>
  <c r="G98" i="2"/>
  <c r="A106" i="4"/>
  <c r="B99" i="2"/>
  <c r="J97" i="2"/>
  <c r="C500" i="6"/>
  <c r="C99" i="2" l="1"/>
  <c r="D99" i="2"/>
  <c r="E99" i="2"/>
  <c r="F99" i="2"/>
  <c r="G99" i="2"/>
  <c r="A107" i="4"/>
  <c r="B100" i="2"/>
  <c r="J98" i="2"/>
  <c r="C505" i="6"/>
  <c r="E100" i="2" l="1"/>
  <c r="F100" i="2"/>
  <c r="C100" i="2"/>
  <c r="D100" i="2"/>
  <c r="G100" i="2"/>
  <c r="A108" i="4"/>
  <c r="B101" i="2"/>
  <c r="J99" i="2"/>
  <c r="C510" i="6"/>
  <c r="E101" i="2" l="1"/>
  <c r="F101" i="2"/>
  <c r="C101" i="2"/>
  <c r="D101" i="2"/>
  <c r="G101" i="2"/>
  <c r="J100" i="2"/>
  <c r="A109" i="4"/>
  <c r="B102" i="2"/>
  <c r="C515" i="6"/>
  <c r="J101" i="2" l="1"/>
  <c r="A110" i="4"/>
  <c r="B103" i="2"/>
  <c r="E102" i="2"/>
  <c r="F102" i="2"/>
  <c r="C102" i="2"/>
  <c r="D102" i="2"/>
  <c r="G102" i="2"/>
  <c r="C520" i="6"/>
  <c r="E103" i="2" l="1"/>
  <c r="F103" i="2"/>
  <c r="C103" i="2"/>
  <c r="D103" i="2"/>
  <c r="G103" i="2"/>
  <c r="A111" i="4"/>
  <c r="B104" i="2"/>
  <c r="J102" i="2"/>
  <c r="C525" i="6"/>
  <c r="E104" i="2" l="1"/>
  <c r="F104" i="2"/>
  <c r="C104" i="2"/>
  <c r="D104" i="2"/>
  <c r="G104" i="2"/>
  <c r="J103" i="2"/>
  <c r="A112" i="4"/>
  <c r="B105" i="2"/>
  <c r="C530" i="6"/>
  <c r="A113" i="4" l="1"/>
  <c r="B106" i="2"/>
  <c r="J104" i="2"/>
  <c r="E105" i="2"/>
  <c r="F105" i="2"/>
  <c r="C105" i="2"/>
  <c r="D105" i="2"/>
  <c r="G105" i="2"/>
  <c r="C535" i="6"/>
  <c r="E106" i="2" l="1"/>
  <c r="F106" i="2"/>
  <c r="C106" i="2"/>
  <c r="D106" i="2"/>
  <c r="G106" i="2"/>
  <c r="J105" i="2"/>
  <c r="A114" i="4"/>
  <c r="B107" i="2"/>
  <c r="C540" i="6"/>
  <c r="A115" i="4" l="1"/>
  <c r="B108" i="2"/>
  <c r="J106" i="2"/>
  <c r="E107" i="2"/>
  <c r="F107" i="2"/>
  <c r="C107" i="2"/>
  <c r="D107" i="2"/>
  <c r="G107" i="2"/>
  <c r="C545" i="6"/>
  <c r="J107" i="2" l="1"/>
  <c r="E108" i="2"/>
  <c r="F108" i="2"/>
  <c r="C108" i="2"/>
  <c r="D108" i="2"/>
  <c r="G108" i="2"/>
  <c r="A116" i="4"/>
  <c r="B109" i="2"/>
  <c r="C550" i="6"/>
  <c r="A117" i="4" l="1"/>
  <c r="B110" i="2"/>
  <c r="E109" i="2"/>
  <c r="F109" i="2"/>
  <c r="C109" i="2"/>
  <c r="D109" i="2"/>
  <c r="G109" i="2"/>
  <c r="J108" i="2"/>
  <c r="C555" i="6"/>
  <c r="J109" i="2" l="1"/>
  <c r="E110" i="2"/>
  <c r="F110" i="2"/>
  <c r="C110" i="2"/>
  <c r="D110" i="2"/>
  <c r="G110" i="2"/>
  <c r="A118" i="4"/>
  <c r="B111" i="2"/>
  <c r="C560" i="6"/>
  <c r="A119" i="4" l="1"/>
  <c r="B112" i="2"/>
  <c r="E111" i="2"/>
  <c r="F111" i="2"/>
  <c r="C111" i="2"/>
  <c r="D111" i="2"/>
  <c r="G111" i="2"/>
  <c r="J110" i="2"/>
  <c r="C565" i="6"/>
  <c r="A120" i="4" l="1"/>
  <c r="B113" i="2"/>
  <c r="J111" i="2"/>
  <c r="E112" i="2"/>
  <c r="F112" i="2"/>
  <c r="C112" i="2"/>
  <c r="D112" i="2"/>
  <c r="G112" i="2"/>
  <c r="C570" i="6"/>
  <c r="J112" i="2" l="1"/>
  <c r="E113" i="2"/>
  <c r="F113" i="2"/>
  <c r="C113" i="2"/>
  <c r="D113" i="2"/>
  <c r="G113" i="2"/>
  <c r="A121" i="4"/>
  <c r="B114" i="2"/>
  <c r="C575" i="6"/>
  <c r="A122" i="4" l="1"/>
  <c r="B115" i="2"/>
  <c r="E114" i="2"/>
  <c r="F114" i="2"/>
  <c r="C114" i="2"/>
  <c r="D114" i="2"/>
  <c r="G114" i="2"/>
  <c r="J113" i="2"/>
  <c r="C580" i="6"/>
  <c r="E115" i="2" l="1"/>
  <c r="F115" i="2"/>
  <c r="C115" i="2"/>
  <c r="D115" i="2"/>
  <c r="G115" i="2"/>
  <c r="J114" i="2"/>
  <c r="A123" i="4"/>
  <c r="B116" i="2"/>
  <c r="C585" i="6"/>
  <c r="A124" i="4" l="1"/>
  <c r="B117" i="2"/>
  <c r="J115" i="2"/>
  <c r="E116" i="2"/>
  <c r="F116" i="2"/>
  <c r="C116" i="2"/>
  <c r="D116" i="2"/>
  <c r="G116" i="2"/>
  <c r="C590" i="6"/>
  <c r="E117" i="2" l="1"/>
  <c r="F117" i="2"/>
  <c r="C117" i="2"/>
  <c r="D117" i="2"/>
  <c r="G117" i="2"/>
  <c r="J116" i="2"/>
  <c r="A125" i="4"/>
  <c r="B118" i="2"/>
  <c r="C595" i="6"/>
  <c r="A126" i="4" l="1"/>
  <c r="B119" i="2"/>
  <c r="J117" i="2"/>
  <c r="E118" i="2"/>
  <c r="F118" i="2"/>
  <c r="C118" i="2"/>
  <c r="D118" i="2"/>
  <c r="G118" i="2"/>
  <c r="C600" i="6"/>
  <c r="E119" i="2" l="1"/>
  <c r="F119" i="2"/>
  <c r="C119" i="2"/>
  <c r="D119" i="2"/>
  <c r="G119" i="2"/>
  <c r="J118" i="2"/>
  <c r="A127" i="4"/>
  <c r="B120" i="2"/>
  <c r="C605" i="6"/>
  <c r="J119" i="2" l="1"/>
  <c r="A128" i="4"/>
  <c r="B121" i="2"/>
  <c r="E120" i="2"/>
  <c r="F120" i="2"/>
  <c r="C120" i="2"/>
  <c r="D120" i="2"/>
  <c r="G120" i="2"/>
  <c r="C610" i="6"/>
  <c r="J120" i="2" l="1"/>
  <c r="E121" i="2"/>
  <c r="F121" i="2"/>
  <c r="C121" i="2"/>
  <c r="D121" i="2"/>
  <c r="G121" i="2"/>
  <c r="A129" i="4"/>
  <c r="B122" i="2"/>
  <c r="C615" i="6"/>
  <c r="A130" i="4" l="1"/>
  <c r="B123" i="2"/>
  <c r="E122" i="2"/>
  <c r="F122" i="2"/>
  <c r="C122" i="2"/>
  <c r="D122" i="2"/>
  <c r="G122" i="2"/>
  <c r="J121" i="2"/>
  <c r="C620" i="6"/>
  <c r="A131" i="4" l="1"/>
  <c r="B124" i="2"/>
  <c r="J122" i="2"/>
  <c r="E123" i="2"/>
  <c r="F123" i="2"/>
  <c r="C123" i="2"/>
  <c r="D123" i="2"/>
  <c r="G123" i="2"/>
  <c r="C625" i="6"/>
  <c r="J123" i="2" l="1"/>
  <c r="E124" i="2"/>
  <c r="F124" i="2"/>
  <c r="C124" i="2"/>
  <c r="D124" i="2"/>
  <c r="G124" i="2"/>
  <c r="A132" i="4"/>
  <c r="B125" i="2"/>
  <c r="C630" i="6"/>
  <c r="B126" i="2" l="1"/>
  <c r="A133" i="4"/>
  <c r="E125" i="2"/>
  <c r="F125" i="2"/>
  <c r="C125" i="2"/>
  <c r="D125" i="2"/>
  <c r="G125" i="2"/>
  <c r="J124" i="2"/>
  <c r="C635" i="6"/>
  <c r="J125" i="2" l="1"/>
  <c r="B127" i="2"/>
  <c r="A134" i="4"/>
  <c r="E126" i="2"/>
  <c r="F126" i="2"/>
  <c r="C126" i="2"/>
  <c r="D126" i="2"/>
  <c r="G126" i="2"/>
  <c r="C640" i="6"/>
  <c r="J126" i="2" l="1"/>
  <c r="B128" i="2"/>
  <c r="A135" i="4"/>
  <c r="E127" i="2"/>
  <c r="F127" i="2"/>
  <c r="C127" i="2"/>
  <c r="D127" i="2"/>
  <c r="G127" i="2"/>
  <c r="C645" i="6"/>
  <c r="B129" i="2" l="1"/>
  <c r="A136" i="4"/>
  <c r="J127" i="2"/>
  <c r="E128" i="2"/>
  <c r="F128" i="2"/>
  <c r="C128" i="2"/>
  <c r="D128" i="2"/>
  <c r="G128" i="2"/>
  <c r="C650" i="6"/>
  <c r="J128" i="2" l="1"/>
  <c r="A137" i="4"/>
  <c r="B130" i="2"/>
  <c r="E129" i="2"/>
  <c r="F129" i="2"/>
  <c r="C129" i="2"/>
  <c r="D129" i="2"/>
  <c r="G129" i="2"/>
  <c r="C655" i="6"/>
  <c r="E130" i="2" l="1"/>
  <c r="F130" i="2"/>
  <c r="C130" i="2"/>
  <c r="D130" i="2"/>
  <c r="G130" i="2"/>
  <c r="J129" i="2"/>
  <c r="A138" i="4"/>
  <c r="B131" i="2"/>
  <c r="C660" i="6"/>
  <c r="A139" i="4" l="1"/>
  <c r="B132" i="2"/>
  <c r="J130" i="2"/>
  <c r="E131" i="2"/>
  <c r="F131" i="2"/>
  <c r="C131" i="2"/>
  <c r="D131" i="2"/>
  <c r="G131" i="2"/>
  <c r="C665" i="6"/>
  <c r="J131" i="2" l="1"/>
  <c r="E132" i="2"/>
  <c r="F132" i="2"/>
  <c r="C132" i="2"/>
  <c r="D132" i="2"/>
  <c r="G132" i="2"/>
  <c r="A140" i="4"/>
  <c r="B133" i="2"/>
  <c r="C670" i="6"/>
  <c r="B134" i="2" l="1"/>
  <c r="A141" i="4"/>
  <c r="E133" i="2"/>
  <c r="F133" i="2"/>
  <c r="C133" i="2"/>
  <c r="D133" i="2"/>
  <c r="G133" i="2"/>
  <c r="J132" i="2"/>
  <c r="C675" i="6"/>
  <c r="A142" i="4" l="1"/>
  <c r="B135" i="2"/>
  <c r="E134" i="2"/>
  <c r="F134" i="2"/>
  <c r="C134" i="2"/>
  <c r="D134" i="2"/>
  <c r="G134" i="2"/>
  <c r="J133" i="2"/>
  <c r="C680" i="6"/>
  <c r="J134" i="2" l="1"/>
  <c r="E135" i="2"/>
  <c r="F135" i="2"/>
  <c r="C135" i="2"/>
  <c r="D135" i="2"/>
  <c r="G135" i="2"/>
  <c r="A143" i="4"/>
  <c r="B136" i="2"/>
  <c r="C685" i="6"/>
  <c r="A144" i="4" l="1"/>
  <c r="B137" i="2"/>
  <c r="E136" i="2"/>
  <c r="F136" i="2"/>
  <c r="C136" i="2"/>
  <c r="D136" i="2"/>
  <c r="G136" i="2"/>
  <c r="J135" i="2"/>
  <c r="C690" i="6"/>
  <c r="J136" i="2" l="1"/>
  <c r="E137" i="2"/>
  <c r="F137" i="2"/>
  <c r="C137" i="2"/>
  <c r="D137" i="2"/>
  <c r="G137" i="2"/>
  <c r="A145" i="4"/>
  <c r="B138" i="2"/>
  <c r="C695" i="6"/>
  <c r="J137" i="2" l="1"/>
  <c r="E138" i="2"/>
  <c r="F138" i="2"/>
  <c r="C138" i="2"/>
  <c r="D138" i="2"/>
  <c r="G138" i="2"/>
  <c r="A146" i="4"/>
  <c r="B139" i="2"/>
  <c r="C700" i="6"/>
  <c r="A147" i="4" l="1"/>
  <c r="B140" i="2"/>
  <c r="J138" i="2"/>
  <c r="E139" i="2"/>
  <c r="F139" i="2"/>
  <c r="C139" i="2"/>
  <c r="D139" i="2"/>
  <c r="G139" i="2"/>
  <c r="C705" i="6"/>
  <c r="E140" i="2" l="1"/>
  <c r="F140" i="2"/>
  <c r="C140" i="2"/>
  <c r="D140" i="2"/>
  <c r="G140" i="2"/>
  <c r="J139" i="2"/>
  <c r="A148" i="4"/>
  <c r="B141" i="2"/>
  <c r="C710" i="6"/>
  <c r="J140" i="2" l="1"/>
  <c r="A149" i="4"/>
  <c r="B142" i="2"/>
  <c r="E141" i="2"/>
  <c r="F141" i="2"/>
  <c r="C141" i="2"/>
  <c r="D141" i="2"/>
  <c r="G141" i="2"/>
  <c r="C715" i="6"/>
  <c r="C720" i="6" s="1"/>
  <c r="H720" i="6" l="1"/>
  <c r="D720" i="6"/>
  <c r="E720" i="6"/>
  <c r="G720" i="6"/>
  <c r="C725" i="6"/>
  <c r="C730" i="6" s="1"/>
  <c r="F720" i="6"/>
  <c r="J141" i="2"/>
  <c r="C142" i="2"/>
  <c r="D142" i="2"/>
  <c r="E142" i="2"/>
  <c r="F142" i="2"/>
  <c r="G142" i="2"/>
  <c r="A150" i="4"/>
  <c r="B143" i="2"/>
  <c r="C735" i="6" l="1"/>
  <c r="F730" i="6"/>
  <c r="E730" i="6"/>
  <c r="G730" i="6"/>
  <c r="H730" i="6"/>
  <c r="D730" i="6"/>
  <c r="E725" i="6"/>
  <c r="F725" i="6"/>
  <c r="H725" i="6"/>
  <c r="D725" i="6"/>
  <c r="G725" i="6"/>
  <c r="D143" i="2"/>
  <c r="E143" i="2"/>
  <c r="F143" i="2"/>
  <c r="C143" i="2"/>
  <c r="G143" i="2"/>
  <c r="J142" i="2"/>
  <c r="A151" i="4"/>
  <c r="B144" i="2"/>
  <c r="G735" i="6" l="1"/>
  <c r="D735" i="6"/>
  <c r="C740" i="6"/>
  <c r="F735" i="6"/>
  <c r="H735" i="6"/>
  <c r="E735" i="6"/>
  <c r="D144" i="2"/>
  <c r="C144" i="2"/>
  <c r="E144" i="2"/>
  <c r="F144" i="2"/>
  <c r="G144" i="2"/>
  <c r="A152" i="4"/>
  <c r="B145" i="2"/>
  <c r="J143" i="2"/>
  <c r="H740" i="6" l="1"/>
  <c r="D740" i="6"/>
  <c r="G740" i="6"/>
  <c r="E740" i="6"/>
  <c r="C745" i="6"/>
  <c r="F740" i="6"/>
  <c r="C145" i="2"/>
  <c r="G145" i="2"/>
  <c r="D145" i="2"/>
  <c r="E145" i="2"/>
  <c r="F145" i="2"/>
  <c r="A153" i="4"/>
  <c r="B146" i="2"/>
  <c r="J144" i="2"/>
  <c r="G745" i="6" l="1"/>
  <c r="C750" i="6"/>
  <c r="E745" i="6"/>
  <c r="F745" i="6"/>
  <c r="D745" i="6"/>
  <c r="H745" i="6"/>
  <c r="C146" i="2"/>
  <c r="G146" i="2"/>
  <c r="D146" i="2"/>
  <c r="E146" i="2"/>
  <c r="F146" i="2"/>
  <c r="B147" i="2"/>
  <c r="A154" i="4"/>
  <c r="J145" i="2"/>
  <c r="H750" i="6" l="1"/>
  <c r="D750" i="6"/>
  <c r="G750" i="6"/>
  <c r="C755" i="6"/>
  <c r="F750" i="6"/>
  <c r="E750" i="6"/>
  <c r="A155" i="4"/>
  <c r="B148" i="2"/>
  <c r="C147" i="2"/>
  <c r="G147" i="2"/>
  <c r="D147" i="2"/>
  <c r="E147" i="2"/>
  <c r="F147" i="2"/>
  <c r="J146" i="2"/>
  <c r="E755" i="6" l="1"/>
  <c r="H755" i="6"/>
  <c r="D755" i="6"/>
  <c r="G755" i="6"/>
  <c r="C760" i="6"/>
  <c r="F755" i="6"/>
  <c r="C148" i="2"/>
  <c r="G148" i="2"/>
  <c r="E148" i="2"/>
  <c r="F148" i="2"/>
  <c r="D148" i="2"/>
  <c r="J147" i="2"/>
  <c r="B149" i="2"/>
  <c r="A156" i="4"/>
  <c r="C765" i="6" l="1"/>
  <c r="F760" i="6"/>
  <c r="E760" i="6"/>
  <c r="H760" i="6"/>
  <c r="D760" i="6"/>
  <c r="G760" i="6"/>
  <c r="E149" i="2"/>
  <c r="C149" i="2"/>
  <c r="G149" i="2"/>
  <c r="D149" i="2"/>
  <c r="F149" i="2"/>
  <c r="B150" i="2"/>
  <c r="A157" i="4"/>
  <c r="J148" i="2"/>
  <c r="G765" i="6" l="1"/>
  <c r="C770" i="6"/>
  <c r="F765" i="6"/>
  <c r="E765" i="6"/>
  <c r="H765" i="6"/>
  <c r="D765" i="6"/>
  <c r="B151" i="2"/>
  <c r="A158" i="4"/>
  <c r="E150" i="2"/>
  <c r="C150" i="2"/>
  <c r="G150" i="2"/>
  <c r="F150" i="2"/>
  <c r="D150" i="2"/>
  <c r="J149" i="2"/>
  <c r="H770" i="6" l="1"/>
  <c r="D770" i="6"/>
  <c r="G770" i="6"/>
  <c r="C775" i="6"/>
  <c r="F770" i="6"/>
  <c r="E770" i="6"/>
  <c r="J150" i="2"/>
  <c r="B152" i="2"/>
  <c r="A159" i="4"/>
  <c r="E151" i="2"/>
  <c r="F151" i="2"/>
  <c r="C151" i="2"/>
  <c r="G151" i="2"/>
  <c r="D151" i="2"/>
  <c r="E775" i="6" l="1"/>
  <c r="H775" i="6"/>
  <c r="D775" i="6"/>
  <c r="G775" i="6"/>
  <c r="C780" i="6"/>
  <c r="F775" i="6"/>
  <c r="J151" i="2"/>
  <c r="A160" i="4"/>
  <c r="B153" i="2"/>
  <c r="F152" i="2"/>
  <c r="D152" i="2"/>
  <c r="E152" i="2"/>
  <c r="C152" i="2"/>
  <c r="G152" i="2"/>
  <c r="C785" i="6" l="1"/>
  <c r="F780" i="6"/>
  <c r="E780" i="6"/>
  <c r="H780" i="6"/>
  <c r="D780" i="6"/>
  <c r="G780" i="6"/>
  <c r="E153" i="2"/>
  <c r="F153" i="2"/>
  <c r="C153" i="2"/>
  <c r="G153" i="2"/>
  <c r="D153" i="2"/>
  <c r="J152" i="2"/>
  <c r="B154" i="2"/>
  <c r="A161" i="4"/>
  <c r="G785" i="6" l="1"/>
  <c r="C790" i="6"/>
  <c r="F785" i="6"/>
  <c r="E785" i="6"/>
  <c r="H785" i="6"/>
  <c r="D785" i="6"/>
  <c r="F154" i="2"/>
  <c r="D154" i="2"/>
  <c r="E154" i="2"/>
  <c r="C154" i="2"/>
  <c r="G154" i="2"/>
  <c r="J153" i="2"/>
  <c r="B155" i="2"/>
  <c r="H45" i="6"/>
  <c r="H50" i="6"/>
  <c r="H55" i="6"/>
  <c r="D70" i="6"/>
  <c r="F55" i="6"/>
  <c r="E60" i="6"/>
  <c r="E75" i="6"/>
  <c r="H75" i="6"/>
  <c r="F75" i="6"/>
  <c r="G75" i="6"/>
  <c r="D80" i="6"/>
  <c r="D75" i="6"/>
  <c r="H80" i="6"/>
  <c r="G80" i="6"/>
  <c r="D95" i="6"/>
  <c r="D90" i="6"/>
  <c r="D110" i="6"/>
  <c r="E110" i="6"/>
  <c r="G100" i="6"/>
  <c r="G105" i="6"/>
  <c r="E100" i="6"/>
  <c r="H105" i="6"/>
  <c r="F110" i="6"/>
  <c r="G110" i="6"/>
  <c r="G115" i="6"/>
  <c r="D115" i="6"/>
  <c r="D105" i="6"/>
  <c r="E105" i="6"/>
  <c r="F105" i="6"/>
  <c r="F120" i="6"/>
  <c r="H110" i="6"/>
  <c r="E120" i="6"/>
  <c r="D120" i="6"/>
  <c r="F115" i="6"/>
  <c r="H115" i="6"/>
  <c r="G130" i="6"/>
  <c r="E130" i="6"/>
  <c r="D125" i="6"/>
  <c r="G120" i="6"/>
  <c r="F125" i="6"/>
  <c r="E115" i="6"/>
  <c r="H120" i="6"/>
  <c r="F135" i="6"/>
  <c r="H130" i="6"/>
  <c r="H135" i="6"/>
  <c r="F130" i="6"/>
  <c r="H125" i="6"/>
  <c r="G125" i="6"/>
  <c r="D130" i="6"/>
  <c r="E135" i="6"/>
  <c r="E125" i="6"/>
  <c r="G140" i="6"/>
  <c r="D135" i="6"/>
  <c r="G135" i="6"/>
  <c r="F140" i="6"/>
  <c r="D140" i="6"/>
  <c r="E140" i="6"/>
  <c r="H140" i="6"/>
  <c r="D145" i="6"/>
  <c r="G150" i="6"/>
  <c r="E145" i="6"/>
  <c r="H150" i="6"/>
  <c r="E150" i="6"/>
  <c r="D150" i="6"/>
  <c r="G145" i="6"/>
  <c r="F150" i="6"/>
  <c r="F145" i="6"/>
  <c r="H145" i="6"/>
  <c r="F155" i="6"/>
  <c r="E160" i="6"/>
  <c r="E155" i="6"/>
  <c r="H160" i="6"/>
  <c r="H155" i="6"/>
  <c r="G155" i="6"/>
  <c r="D155" i="6"/>
  <c r="D160" i="6"/>
  <c r="F160" i="6"/>
  <c r="G160" i="6"/>
  <c r="F165" i="6"/>
  <c r="G165" i="6"/>
  <c r="D165" i="6"/>
  <c r="G170" i="6"/>
  <c r="E165" i="6"/>
  <c r="E170" i="6"/>
  <c r="F170" i="6"/>
  <c r="D170" i="6"/>
  <c r="H165" i="6"/>
  <c r="G180" i="6"/>
  <c r="D175" i="6"/>
  <c r="E175" i="6"/>
  <c r="G175" i="6"/>
  <c r="H175" i="6"/>
  <c r="F180" i="6"/>
  <c r="H170" i="6"/>
  <c r="D180" i="6"/>
  <c r="E180" i="6"/>
  <c r="F175" i="6"/>
  <c r="H180" i="6"/>
  <c r="E190" i="6"/>
  <c r="H190" i="6"/>
  <c r="E185" i="6"/>
  <c r="H185" i="6"/>
  <c r="G185" i="6"/>
  <c r="F190" i="6"/>
  <c r="G190" i="6"/>
  <c r="D185" i="6"/>
  <c r="F185" i="6"/>
  <c r="E195" i="6"/>
  <c r="G200" i="6"/>
  <c r="D200" i="6"/>
  <c r="H195" i="6"/>
  <c r="G195" i="6"/>
  <c r="D190" i="6"/>
  <c r="F195" i="6"/>
  <c r="H200" i="6"/>
  <c r="D195" i="6"/>
  <c r="H205" i="6"/>
  <c r="F200" i="6"/>
  <c r="E200" i="6"/>
  <c r="E205" i="6"/>
  <c r="F205" i="6"/>
  <c r="D205" i="6"/>
  <c r="G205" i="6"/>
  <c r="F210" i="6"/>
  <c r="D215" i="6"/>
  <c r="D210" i="6"/>
  <c r="F215" i="6"/>
  <c r="E215" i="6"/>
  <c r="E210" i="6"/>
  <c r="G225" i="6"/>
  <c r="G210" i="6"/>
  <c r="H210" i="6"/>
  <c r="D225" i="6"/>
  <c r="H215" i="6"/>
  <c r="G220" i="6"/>
  <c r="F220" i="6"/>
  <c r="E220" i="6"/>
  <c r="H220" i="6"/>
  <c r="G215" i="6"/>
  <c r="D220" i="6"/>
  <c r="E225" i="6"/>
  <c r="D230" i="6"/>
  <c r="F230" i="6"/>
  <c r="H225" i="6"/>
  <c r="E230" i="6"/>
  <c r="F225" i="6"/>
  <c r="G230" i="6"/>
  <c r="H230" i="6"/>
  <c r="D240" i="6"/>
  <c r="G240" i="6"/>
  <c r="E235" i="6"/>
  <c r="H240" i="6"/>
  <c r="E240" i="6"/>
  <c r="G235" i="6"/>
  <c r="F235" i="6"/>
  <c r="F240" i="6"/>
  <c r="H235" i="6"/>
  <c r="D235" i="6"/>
  <c r="H245" i="6"/>
  <c r="D250" i="6"/>
  <c r="H250" i="6"/>
  <c r="E245" i="6"/>
  <c r="E250" i="6"/>
  <c r="F245" i="6"/>
  <c r="F250" i="6"/>
  <c r="G245" i="6"/>
  <c r="D245" i="6"/>
  <c r="G250" i="6"/>
  <c r="D260" i="6"/>
  <c r="H255" i="6"/>
  <c r="H260" i="6"/>
  <c r="E255" i="6"/>
  <c r="G260" i="6"/>
  <c r="F255" i="6"/>
  <c r="F260" i="6"/>
  <c r="D255" i="6"/>
  <c r="G270" i="6"/>
  <c r="G255" i="6"/>
  <c r="E260" i="6"/>
  <c r="F265" i="6"/>
  <c r="H270" i="6"/>
  <c r="E270" i="6"/>
  <c r="D265" i="6"/>
  <c r="F270" i="6"/>
  <c r="G265" i="6"/>
  <c r="D270" i="6"/>
  <c r="H265" i="6"/>
  <c r="E265" i="6"/>
  <c r="E290" i="6"/>
  <c r="F275" i="6"/>
  <c r="G275" i="6"/>
  <c r="F280" i="6"/>
  <c r="E275" i="6"/>
  <c r="D290" i="6"/>
  <c r="D280" i="6"/>
  <c r="H280" i="6"/>
  <c r="G280" i="6"/>
  <c r="D275" i="6"/>
  <c r="H275" i="6"/>
  <c r="E280" i="6"/>
  <c r="G285" i="6"/>
  <c r="F290" i="6"/>
  <c r="G290" i="6"/>
  <c r="D300" i="6"/>
  <c r="E285" i="6"/>
  <c r="D285" i="6"/>
  <c r="H285" i="6"/>
  <c r="F285" i="6"/>
  <c r="H290" i="6"/>
  <c r="F300" i="6"/>
  <c r="H300" i="6"/>
  <c r="G300" i="6"/>
  <c r="H295" i="6"/>
  <c r="E300" i="6"/>
  <c r="D295" i="6"/>
  <c r="G295" i="6"/>
  <c r="F295" i="6"/>
  <c r="E295" i="6"/>
  <c r="F320" i="6"/>
  <c r="F310" i="6"/>
  <c r="G310" i="6"/>
  <c r="D310" i="6"/>
  <c r="G305" i="6"/>
  <c r="E310" i="6"/>
  <c r="E305" i="6"/>
  <c r="H310" i="6"/>
  <c r="D305" i="6"/>
  <c r="F305" i="6"/>
  <c r="H305" i="6"/>
  <c r="H315" i="6"/>
  <c r="E315" i="6"/>
  <c r="E320" i="6"/>
  <c r="D315" i="6"/>
  <c r="H320" i="6"/>
  <c r="G315" i="6"/>
  <c r="D320" i="6"/>
  <c r="F315" i="6"/>
  <c r="G320" i="6"/>
  <c r="E325" i="6"/>
  <c r="D325" i="6"/>
  <c r="G325" i="6"/>
  <c r="E330" i="6"/>
  <c r="D330" i="6"/>
  <c r="H325" i="6"/>
  <c r="F330" i="6"/>
  <c r="F325" i="6"/>
  <c r="F335" i="6"/>
  <c r="G330" i="6"/>
  <c r="D335" i="6"/>
  <c r="E335" i="6"/>
  <c r="H335" i="6"/>
  <c r="H330" i="6"/>
  <c r="G335" i="6"/>
  <c r="D345" i="6"/>
  <c r="G340" i="6"/>
  <c r="H345" i="6"/>
  <c r="D340" i="6"/>
  <c r="G345" i="6"/>
  <c r="F345" i="6"/>
  <c r="H340" i="6"/>
  <c r="E340" i="6"/>
  <c r="F340" i="6"/>
  <c r="E345" i="6"/>
  <c r="E350" i="6"/>
  <c r="F350" i="6"/>
  <c r="D355" i="6"/>
  <c r="G350" i="6"/>
  <c r="G355" i="6"/>
  <c r="D350" i="6"/>
  <c r="E355" i="6"/>
  <c r="H355" i="6"/>
  <c r="F355" i="6"/>
  <c r="H365" i="6"/>
  <c r="H350" i="6"/>
  <c r="D360" i="6"/>
  <c r="D365" i="6"/>
  <c r="E360" i="6"/>
  <c r="F360" i="6"/>
  <c r="E365" i="6"/>
  <c r="G365" i="6"/>
  <c r="G360" i="6"/>
  <c r="F365" i="6"/>
  <c r="H360" i="6"/>
  <c r="F370" i="6"/>
  <c r="H370" i="6"/>
  <c r="E375" i="6"/>
  <c r="G370" i="6"/>
  <c r="G375" i="6"/>
  <c r="D375" i="6"/>
  <c r="D370" i="6"/>
  <c r="E370" i="6"/>
  <c r="F375" i="6"/>
  <c r="H375" i="6"/>
  <c r="H380" i="6"/>
  <c r="F380" i="6"/>
  <c r="E385" i="6"/>
  <c r="G385" i="6"/>
  <c r="G380" i="6"/>
  <c r="E380" i="6"/>
  <c r="D385" i="6"/>
  <c r="D380" i="6"/>
  <c r="F385" i="6"/>
  <c r="D390" i="6"/>
  <c r="G390" i="6"/>
  <c r="H385" i="6"/>
  <c r="E390" i="6"/>
  <c r="F390" i="6"/>
  <c r="H390" i="6"/>
  <c r="D400" i="6"/>
  <c r="E400" i="6"/>
  <c r="G400" i="6"/>
  <c r="D395" i="6"/>
  <c r="H400" i="6"/>
  <c r="H395" i="6"/>
  <c r="G395" i="6"/>
  <c r="E395" i="6"/>
  <c r="F395" i="6"/>
  <c r="F400" i="6"/>
  <c r="H405" i="6"/>
  <c r="E410" i="6"/>
  <c r="D405" i="6"/>
  <c r="F405" i="6"/>
  <c r="D410" i="6"/>
  <c r="E405" i="6"/>
  <c r="F410" i="6"/>
  <c r="G405" i="6"/>
  <c r="G410" i="6"/>
  <c r="H410" i="6"/>
  <c r="H415" i="6"/>
  <c r="D415" i="6"/>
  <c r="G420" i="6"/>
  <c r="D420" i="6"/>
  <c r="H420" i="6"/>
  <c r="E420" i="6"/>
  <c r="E415" i="6"/>
  <c r="F415" i="6"/>
  <c r="G415" i="6"/>
  <c r="F420" i="6"/>
  <c r="F430" i="6"/>
  <c r="H430" i="6"/>
  <c r="F425" i="6"/>
  <c r="G425" i="6"/>
  <c r="G430" i="6"/>
  <c r="H425" i="6"/>
  <c r="D425" i="6"/>
  <c r="D430" i="6"/>
  <c r="E430" i="6"/>
  <c r="E425" i="6"/>
  <c r="G460" i="6"/>
  <c r="F440" i="6"/>
  <c r="H460" i="6"/>
  <c r="H435" i="6"/>
  <c r="F435" i="6"/>
  <c r="G435" i="6"/>
  <c r="E435" i="6"/>
  <c r="H440" i="6"/>
  <c r="D435" i="6"/>
  <c r="E440" i="6"/>
  <c r="D440" i="6"/>
  <c r="G440" i="6"/>
  <c r="E450" i="6"/>
  <c r="F445" i="6"/>
  <c r="G445" i="6"/>
  <c r="F450" i="6"/>
  <c r="H445" i="6"/>
  <c r="E445" i="6"/>
  <c r="H450" i="6"/>
  <c r="D450" i="6"/>
  <c r="D445" i="6"/>
  <c r="G450" i="6"/>
  <c r="D455" i="6"/>
  <c r="E460" i="6"/>
  <c r="G455" i="6"/>
  <c r="H455" i="6"/>
  <c r="D460" i="6"/>
  <c r="E455" i="6"/>
  <c r="F460" i="6"/>
  <c r="F455" i="6"/>
  <c r="F470" i="6"/>
  <c r="D465" i="6"/>
  <c r="E470" i="6"/>
  <c r="D470" i="6"/>
  <c r="E465" i="6"/>
  <c r="F465" i="6"/>
  <c r="H465" i="6"/>
  <c r="G465" i="6"/>
  <c r="H470" i="6"/>
  <c r="G470" i="6"/>
  <c r="H490" i="6"/>
  <c r="F480" i="6"/>
  <c r="H480" i="6"/>
  <c r="H475" i="6"/>
  <c r="E480" i="6"/>
  <c r="D480" i="6"/>
  <c r="F475" i="6"/>
  <c r="E475" i="6"/>
  <c r="D475" i="6"/>
  <c r="G475" i="6"/>
  <c r="F485" i="6"/>
  <c r="G490" i="6"/>
  <c r="D490" i="6"/>
  <c r="G485" i="6"/>
  <c r="G480" i="6"/>
  <c r="E490" i="6"/>
  <c r="E485" i="6"/>
  <c r="F490" i="6"/>
  <c r="H485" i="6"/>
  <c r="D485" i="6"/>
  <c r="F495" i="6"/>
  <c r="E500" i="6"/>
  <c r="H495" i="6"/>
  <c r="H500" i="6"/>
  <c r="G495" i="6"/>
  <c r="E495" i="6"/>
  <c r="D495" i="6"/>
  <c r="G500" i="6"/>
  <c r="E505" i="6"/>
  <c r="D500" i="6"/>
  <c r="F500" i="6"/>
  <c r="F505" i="6"/>
  <c r="D505" i="6"/>
  <c r="D510" i="6"/>
  <c r="E510" i="6"/>
  <c r="H505" i="6"/>
  <c r="G505" i="6"/>
  <c r="H510" i="6"/>
  <c r="D515" i="6"/>
  <c r="G510" i="6"/>
  <c r="E515" i="6"/>
  <c r="F510" i="6"/>
  <c r="H515" i="6"/>
  <c r="G515" i="6"/>
  <c r="F515" i="6"/>
  <c r="H520" i="6"/>
  <c r="G525" i="6"/>
  <c r="E520" i="6"/>
  <c r="E535" i="6"/>
  <c r="D520" i="6"/>
  <c r="F525" i="6"/>
  <c r="H525" i="6"/>
  <c r="F520" i="6"/>
  <c r="E525" i="6"/>
  <c r="G520" i="6"/>
  <c r="D525" i="6"/>
  <c r="F530" i="6"/>
  <c r="D535" i="6"/>
  <c r="H530" i="6"/>
  <c r="F535" i="6"/>
  <c r="E530" i="6"/>
  <c r="D545" i="6"/>
  <c r="G530" i="6"/>
  <c r="G535" i="6"/>
  <c r="D530" i="6"/>
  <c r="H535" i="6"/>
  <c r="E540" i="6"/>
  <c r="H540" i="6"/>
  <c r="E545" i="6"/>
  <c r="G540" i="6"/>
  <c r="F545" i="6"/>
  <c r="F540" i="6"/>
  <c r="D540" i="6"/>
  <c r="H545" i="6"/>
  <c r="F550" i="6"/>
  <c r="E550" i="6"/>
  <c r="H550" i="6"/>
  <c r="D555" i="6"/>
  <c r="D550" i="6"/>
  <c r="E555" i="6"/>
  <c r="G545" i="6"/>
  <c r="G555" i="6"/>
  <c r="G550" i="6"/>
  <c r="D560" i="6"/>
  <c r="H555" i="6"/>
  <c r="E560" i="6"/>
  <c r="H560" i="6"/>
  <c r="F555" i="6"/>
  <c r="F560" i="6"/>
  <c r="G560" i="6"/>
  <c r="G565" i="6"/>
  <c r="H570" i="6"/>
  <c r="D565" i="6"/>
  <c r="G570" i="6"/>
  <c r="F570" i="6"/>
  <c r="D590" i="6"/>
  <c r="D570" i="6"/>
  <c r="H565" i="6"/>
  <c r="E565" i="6"/>
  <c r="F565" i="6"/>
  <c r="E570" i="6"/>
  <c r="D580" i="6"/>
  <c r="E580" i="6"/>
  <c r="E575" i="6"/>
  <c r="H580" i="6"/>
  <c r="H575" i="6"/>
  <c r="F580" i="6"/>
  <c r="G580" i="6"/>
  <c r="F575" i="6"/>
  <c r="G575" i="6"/>
  <c r="D575" i="6"/>
  <c r="F590" i="6"/>
  <c r="F585" i="6"/>
  <c r="H590" i="6"/>
  <c r="E590" i="6"/>
  <c r="F600" i="6"/>
  <c r="H585" i="6"/>
  <c r="D585" i="6"/>
  <c r="G590" i="6"/>
  <c r="G585" i="6"/>
  <c r="E585" i="6"/>
  <c r="E600" i="6"/>
  <c r="F595" i="6"/>
  <c r="D595" i="6"/>
  <c r="G595" i="6"/>
  <c r="D600" i="6"/>
  <c r="H595" i="6"/>
  <c r="E595" i="6"/>
  <c r="H600" i="6"/>
  <c r="F605" i="6"/>
  <c r="G610" i="6"/>
  <c r="D610" i="6"/>
  <c r="F610" i="6"/>
  <c r="H610" i="6"/>
  <c r="D605" i="6"/>
  <c r="G605" i="6"/>
  <c r="H605" i="6"/>
  <c r="E605" i="6"/>
  <c r="G600" i="6"/>
  <c r="G615" i="6"/>
  <c r="E610" i="6"/>
  <c r="H615" i="6"/>
  <c r="D615" i="6"/>
  <c r="H620" i="6"/>
  <c r="G620" i="6"/>
  <c r="F625" i="6"/>
  <c r="E625" i="6"/>
  <c r="F620" i="6"/>
  <c r="E615" i="6"/>
  <c r="F615" i="6"/>
  <c r="H625" i="6"/>
  <c r="E635" i="6"/>
  <c r="G630" i="6"/>
  <c r="D625" i="6"/>
  <c r="G625" i="6"/>
  <c r="D630" i="6"/>
  <c r="F630" i="6"/>
  <c r="E620" i="6"/>
  <c r="H630" i="6"/>
  <c r="D620" i="6"/>
  <c r="G645" i="6"/>
  <c r="E630" i="6"/>
  <c r="D635" i="6"/>
  <c r="G635" i="6"/>
  <c r="F635" i="6"/>
  <c r="E640" i="6"/>
  <c r="D640" i="6"/>
  <c r="F650" i="6"/>
  <c r="D645" i="6"/>
  <c r="F645" i="6"/>
  <c r="G640" i="6"/>
  <c r="H645" i="6"/>
  <c r="H635" i="6"/>
  <c r="F640" i="6"/>
  <c r="H640" i="6"/>
  <c r="D655" i="6"/>
  <c r="G650" i="6"/>
  <c r="E650" i="6"/>
  <c r="D650" i="6"/>
  <c r="E645" i="6"/>
  <c r="H650" i="6"/>
  <c r="F655" i="6"/>
  <c r="G655" i="6"/>
  <c r="D665" i="6"/>
  <c r="E655" i="6"/>
  <c r="H655" i="6"/>
  <c r="G660" i="6"/>
  <c r="H660" i="6"/>
  <c r="D660" i="6"/>
  <c r="E665" i="6"/>
  <c r="F680" i="6"/>
  <c r="E660" i="6"/>
  <c r="F660" i="6"/>
  <c r="D670" i="6"/>
  <c r="H665" i="6"/>
  <c r="E670" i="6"/>
  <c r="H685" i="6"/>
  <c r="G665" i="6"/>
  <c r="F665" i="6"/>
  <c r="F675" i="6"/>
  <c r="H670" i="6"/>
  <c r="G670" i="6"/>
  <c r="F670" i="6"/>
  <c r="E675" i="6"/>
  <c r="E680" i="6"/>
  <c r="H680" i="6"/>
  <c r="D675" i="6"/>
  <c r="D680" i="6"/>
  <c r="H675" i="6"/>
  <c r="D685" i="6"/>
  <c r="F685" i="6"/>
  <c r="G675" i="6"/>
  <c r="G685" i="6"/>
  <c r="E685" i="6"/>
  <c r="G680" i="6"/>
  <c r="G705" i="6"/>
  <c r="H695" i="6"/>
  <c r="F695" i="6"/>
  <c r="F690" i="6"/>
  <c r="E695" i="6"/>
  <c r="H705" i="6"/>
  <c r="D690" i="6"/>
  <c r="G695" i="6"/>
  <c r="D695" i="6"/>
  <c r="E690" i="6"/>
  <c r="D700" i="6"/>
  <c r="D710" i="6"/>
  <c r="G690" i="6"/>
  <c r="H690" i="6"/>
  <c r="H700" i="6"/>
  <c r="G700" i="6"/>
  <c r="F700" i="6"/>
  <c r="E700" i="6"/>
  <c r="D705" i="6"/>
  <c r="E705" i="6"/>
  <c r="F705" i="6"/>
  <c r="D715" i="6"/>
  <c r="G715" i="6"/>
  <c r="F715" i="6"/>
  <c r="G710" i="6"/>
  <c r="H715" i="6"/>
  <c r="F710" i="6"/>
  <c r="E710" i="6"/>
  <c r="H710" i="6"/>
  <c r="E715" i="6"/>
  <c r="H790" i="6" l="1"/>
  <c r="D790" i="6"/>
  <c r="G790" i="6"/>
  <c r="C795" i="6"/>
  <c r="F790" i="6"/>
  <c r="E790" i="6"/>
  <c r="F155" i="2"/>
  <c r="C155" i="2"/>
  <c r="G155" i="2"/>
  <c r="E155" i="2"/>
  <c r="D155" i="2"/>
  <c r="J154" i="2"/>
  <c r="E795" i="6" l="1"/>
  <c r="H795" i="6"/>
  <c r="D795" i="6"/>
  <c r="G795" i="6"/>
  <c r="F795" i="6"/>
  <c r="C800" i="6"/>
  <c r="J155" i="2"/>
  <c r="J287" i="2" s="1"/>
  <c r="C805" i="6" l="1"/>
  <c r="F800" i="6"/>
  <c r="E800" i="6"/>
  <c r="H800" i="6"/>
  <c r="D800" i="6"/>
  <c r="G800" i="6"/>
  <c r="G805" i="6" l="1"/>
  <c r="C810" i="6"/>
  <c r="F805" i="6"/>
  <c r="E805" i="6"/>
  <c r="D805" i="6"/>
  <c r="H805" i="6"/>
  <c r="H810" i="6" l="1"/>
  <c r="D810" i="6"/>
  <c r="G810" i="6"/>
  <c r="C815" i="6"/>
  <c r="F810" i="6"/>
  <c r="E810" i="6"/>
  <c r="E815" i="6" l="1"/>
  <c r="H815" i="6"/>
  <c r="D815" i="6"/>
  <c r="G815" i="6"/>
  <c r="F815" i="6"/>
  <c r="C820" i="6"/>
  <c r="C825" i="6" l="1"/>
  <c r="F820" i="6"/>
  <c r="E820" i="6"/>
  <c r="H820" i="6"/>
  <c r="D820" i="6"/>
  <c r="G820" i="6"/>
  <c r="G825" i="6" l="1"/>
  <c r="C830" i="6"/>
  <c r="F825" i="6"/>
  <c r="E825" i="6"/>
  <c r="D825" i="6"/>
  <c r="H825" i="6"/>
  <c r="H830" i="6" l="1"/>
  <c r="D830" i="6"/>
  <c r="G830" i="6"/>
  <c r="C835" i="6"/>
  <c r="F830" i="6"/>
  <c r="E830" i="6"/>
  <c r="E835" i="6" l="1"/>
  <c r="H835" i="6"/>
  <c r="D835" i="6"/>
  <c r="G835" i="6"/>
  <c r="C840" i="6"/>
  <c r="F835" i="6"/>
  <c r="C845" i="6" l="1"/>
  <c r="F840" i="6"/>
  <c r="E840" i="6"/>
  <c r="H840" i="6"/>
  <c r="D840" i="6"/>
  <c r="G840" i="6"/>
  <c r="G845" i="6" l="1"/>
  <c r="C850" i="6"/>
  <c r="F845" i="6"/>
  <c r="E845" i="6"/>
  <c r="H845" i="6"/>
  <c r="D845" i="6"/>
  <c r="H850" i="6" l="1"/>
  <c r="D850" i="6"/>
  <c r="G850" i="6"/>
  <c r="C855" i="6"/>
  <c r="F850" i="6"/>
  <c r="E850" i="6"/>
  <c r="E855" i="6" l="1"/>
  <c r="H855" i="6"/>
  <c r="D855" i="6"/>
  <c r="G855" i="6"/>
  <c r="C860" i="6"/>
  <c r="F855" i="6"/>
  <c r="C865" i="6" l="1"/>
  <c r="F860" i="6"/>
  <c r="E860" i="6"/>
  <c r="H860" i="6"/>
  <c r="D860" i="6"/>
  <c r="G860" i="6"/>
  <c r="G865" i="6" l="1"/>
  <c r="C870" i="6"/>
  <c r="F865" i="6"/>
  <c r="E865" i="6"/>
  <c r="H865" i="6"/>
  <c r="D865" i="6"/>
  <c r="H870" i="6" l="1"/>
  <c r="D870" i="6"/>
  <c r="G870" i="6"/>
  <c r="C875" i="6"/>
  <c r="F870" i="6"/>
  <c r="E870" i="6"/>
  <c r="E875" i="6" l="1"/>
  <c r="H875" i="6"/>
  <c r="D875" i="6"/>
  <c r="G875" i="6"/>
  <c r="F875" i="6"/>
  <c r="C880" i="6"/>
  <c r="C885" i="6" l="1"/>
  <c r="F880" i="6"/>
  <c r="E880" i="6"/>
  <c r="H880" i="6"/>
  <c r="D880" i="6"/>
  <c r="G880" i="6"/>
  <c r="G885" i="6" l="1"/>
  <c r="C890" i="6"/>
  <c r="F885" i="6"/>
  <c r="E885" i="6"/>
  <c r="D885" i="6"/>
  <c r="H885" i="6"/>
  <c r="H890" i="6" l="1"/>
  <c r="D890" i="6"/>
  <c r="G890" i="6"/>
  <c r="C895" i="6"/>
  <c r="C900" i="6" s="1"/>
  <c r="F890" i="6"/>
  <c r="E890" i="6"/>
  <c r="H900" i="6" l="1"/>
  <c r="D900" i="6"/>
  <c r="G900" i="6"/>
  <c r="C905" i="6"/>
  <c r="F900" i="6"/>
  <c r="E900" i="6"/>
  <c r="E895" i="6"/>
  <c r="H895" i="6"/>
  <c r="D895" i="6"/>
  <c r="G895" i="6"/>
  <c r="F895" i="6"/>
  <c r="E905" i="6" l="1"/>
  <c r="H905" i="6"/>
  <c r="D905" i="6"/>
  <c r="G905" i="6"/>
  <c r="F905" i="6"/>
  <c r="C910" i="6"/>
  <c r="C915" i="6" l="1"/>
  <c r="F910" i="6"/>
  <c r="E910" i="6"/>
  <c r="H910" i="6"/>
  <c r="D910" i="6"/>
  <c r="G910" i="6"/>
  <c r="G915" i="6" l="1"/>
  <c r="C920" i="6"/>
  <c r="F915" i="6"/>
  <c r="E915" i="6"/>
  <c r="H915" i="6"/>
  <c r="D915" i="6"/>
  <c r="H920" i="6" l="1"/>
  <c r="D920" i="6"/>
  <c r="G920" i="6"/>
  <c r="C925" i="6"/>
  <c r="F920" i="6"/>
  <c r="E920" i="6"/>
  <c r="E925" i="6" l="1"/>
  <c r="H925" i="6"/>
  <c r="D925" i="6"/>
  <c r="G925" i="6"/>
  <c r="F925" i="6"/>
  <c r="C930" i="6"/>
  <c r="C935" i="6" l="1"/>
  <c r="F930" i="6"/>
  <c r="E930" i="6"/>
  <c r="H930" i="6"/>
  <c r="D930" i="6"/>
  <c r="G930" i="6"/>
  <c r="G935" i="6" l="1"/>
  <c r="C940" i="6"/>
  <c r="F935" i="6"/>
  <c r="E935" i="6"/>
  <c r="D935" i="6"/>
  <c r="H935" i="6"/>
  <c r="H940" i="6" l="1"/>
  <c r="D940" i="6"/>
  <c r="G940" i="6"/>
  <c r="C945" i="6"/>
  <c r="F940" i="6"/>
  <c r="E940" i="6"/>
  <c r="E945" i="6" l="1"/>
  <c r="H945" i="6"/>
  <c r="D945" i="6"/>
  <c r="G945" i="6"/>
  <c r="C950" i="6"/>
  <c r="F945" i="6"/>
  <c r="C955" i="6" l="1"/>
  <c r="F950" i="6"/>
  <c r="E950" i="6"/>
  <c r="H950" i="6"/>
  <c r="D950" i="6"/>
  <c r="G950" i="6"/>
  <c r="G955" i="6" l="1"/>
  <c r="C960" i="6"/>
  <c r="F955" i="6"/>
  <c r="E955" i="6"/>
  <c r="H955" i="6"/>
  <c r="D955" i="6"/>
  <c r="H960" i="6" l="1"/>
  <c r="D960" i="6"/>
  <c r="G960" i="6"/>
  <c r="C965" i="6"/>
  <c r="F960" i="6"/>
  <c r="E960" i="6"/>
  <c r="E965" i="6" l="1"/>
  <c r="H965" i="6"/>
  <c r="D965" i="6"/>
  <c r="G965" i="6"/>
  <c r="C970" i="6"/>
  <c r="F965" i="6"/>
  <c r="C975" i="6" l="1"/>
  <c r="F970" i="6"/>
  <c r="E970" i="6"/>
  <c r="H970" i="6"/>
  <c r="D970" i="6"/>
  <c r="G970" i="6"/>
  <c r="G975" i="6" l="1"/>
  <c r="C980" i="6"/>
  <c r="F975" i="6"/>
  <c r="E975" i="6"/>
  <c r="H975" i="6"/>
  <c r="D975" i="6"/>
  <c r="H980" i="6" l="1"/>
  <c r="D980" i="6"/>
  <c r="G980" i="6"/>
  <c r="C985" i="6"/>
  <c r="F980" i="6"/>
  <c r="E980" i="6"/>
  <c r="E985" i="6" l="1"/>
  <c r="H985" i="6"/>
  <c r="D985" i="6"/>
  <c r="G985" i="6"/>
  <c r="F985" i="6"/>
  <c r="C990" i="6"/>
  <c r="C995" i="6" l="1"/>
  <c r="F990" i="6"/>
  <c r="E990" i="6"/>
  <c r="H990" i="6"/>
  <c r="D990" i="6"/>
  <c r="G990" i="6"/>
  <c r="G995" i="6" l="1"/>
  <c r="C1000" i="6"/>
  <c r="F995" i="6"/>
  <c r="E995" i="6"/>
  <c r="H995" i="6"/>
  <c r="D995" i="6"/>
  <c r="C1005" i="6" l="1"/>
  <c r="E1000" i="6"/>
  <c r="H1000" i="6"/>
  <c r="D1000" i="6"/>
  <c r="F1000" i="6"/>
  <c r="G1000" i="6"/>
  <c r="G1005" i="6" l="1"/>
  <c r="C1010" i="6"/>
  <c r="F1005" i="6"/>
  <c r="E1005" i="6"/>
  <c r="H1005" i="6"/>
  <c r="D1005" i="6"/>
  <c r="H1010" i="6" l="1"/>
  <c r="D1010" i="6"/>
  <c r="G1010" i="6"/>
  <c r="C1015" i="6"/>
  <c r="F1010" i="6"/>
  <c r="E1010" i="6"/>
  <c r="E1015" i="6" l="1"/>
  <c r="H1015" i="6"/>
  <c r="D1015" i="6"/>
  <c r="G1015" i="6"/>
  <c r="C1020" i="6"/>
  <c r="F1015" i="6"/>
  <c r="C1025" i="6" l="1"/>
  <c r="F1020" i="6"/>
  <c r="E1020" i="6"/>
  <c r="H1020" i="6"/>
  <c r="D1020" i="6"/>
  <c r="G1020" i="6"/>
  <c r="G1025" i="6" l="1"/>
  <c r="C1030" i="6"/>
  <c r="F1025" i="6"/>
  <c r="E1025" i="6"/>
  <c r="H1025" i="6"/>
  <c r="D1025" i="6"/>
  <c r="H1030" i="6" l="1"/>
  <c r="D1030" i="6"/>
  <c r="G1030" i="6"/>
  <c r="C1035" i="6"/>
  <c r="F1030" i="6"/>
  <c r="E1030" i="6"/>
  <c r="E1035" i="6" l="1"/>
  <c r="H1035" i="6"/>
  <c r="D1035" i="6"/>
  <c r="G1035" i="6"/>
  <c r="F1035" i="6"/>
  <c r="C1040" i="6"/>
  <c r="C1045" i="6" l="1"/>
  <c r="F1040" i="6"/>
  <c r="E1040" i="6"/>
  <c r="H1040" i="6"/>
  <c r="D1040" i="6"/>
  <c r="G1040" i="6"/>
  <c r="G1045" i="6" l="1"/>
  <c r="C1050" i="6"/>
  <c r="F1045" i="6"/>
  <c r="E1045" i="6"/>
  <c r="H1045" i="6"/>
  <c r="D1045" i="6"/>
  <c r="H1050" i="6" l="1"/>
  <c r="D1050" i="6"/>
  <c r="G1050" i="6"/>
  <c r="C1055" i="6"/>
  <c r="F1050" i="6"/>
  <c r="E1050" i="6"/>
  <c r="E1055" i="6" l="1"/>
  <c r="H1055" i="6"/>
  <c r="D1055" i="6"/>
  <c r="G1055" i="6"/>
  <c r="F1055" i="6"/>
  <c r="C1060" i="6"/>
  <c r="C1065" i="6" l="1"/>
  <c r="F1060" i="6"/>
  <c r="E1060" i="6"/>
  <c r="H1060" i="6"/>
  <c r="D1060" i="6"/>
  <c r="G1060" i="6"/>
  <c r="G1065" i="6" l="1"/>
  <c r="C1070" i="6"/>
  <c r="F1065" i="6"/>
  <c r="E1065" i="6"/>
  <c r="D1065" i="6"/>
  <c r="H1065" i="6"/>
  <c r="H1070" i="6" l="1"/>
  <c r="D1070" i="6"/>
  <c r="G1070" i="6"/>
  <c r="C1075" i="6"/>
  <c r="F1070" i="6"/>
  <c r="E1070" i="6"/>
  <c r="E1075" i="6" l="1"/>
  <c r="H1075" i="6"/>
  <c r="D1075" i="6"/>
  <c r="G1075" i="6"/>
  <c r="C1080" i="6"/>
  <c r="F1075" i="6"/>
  <c r="C1085" i="6" l="1"/>
  <c r="F1080" i="6"/>
  <c r="E1080" i="6"/>
  <c r="H1080" i="6"/>
  <c r="D1080" i="6"/>
  <c r="G1080" i="6"/>
  <c r="G1085" i="6" l="1"/>
  <c r="C1090" i="6"/>
  <c r="F1085" i="6"/>
  <c r="E1085" i="6"/>
  <c r="H1085" i="6"/>
  <c r="D1085" i="6"/>
  <c r="H1090" i="6" l="1"/>
  <c r="D1090" i="6"/>
  <c r="G1090" i="6"/>
  <c r="C1095" i="6"/>
  <c r="F1090" i="6"/>
  <c r="E1090" i="6"/>
  <c r="E1095" i="6" l="1"/>
  <c r="H1095" i="6"/>
  <c r="D1095" i="6"/>
  <c r="G1095" i="6"/>
  <c r="C1100" i="6"/>
  <c r="F1095" i="6"/>
  <c r="C1105" i="6" l="1"/>
  <c r="F1100" i="6"/>
  <c r="E1100" i="6"/>
  <c r="H1100" i="6"/>
  <c r="D1100" i="6"/>
  <c r="G1100" i="6"/>
  <c r="G1105" i="6" l="1"/>
  <c r="C1110" i="6"/>
  <c r="F1105" i="6"/>
  <c r="E1105" i="6"/>
  <c r="H1105" i="6"/>
  <c r="D1105" i="6"/>
  <c r="H1110" i="6" l="1"/>
  <c r="D1110" i="6"/>
  <c r="G1110" i="6"/>
  <c r="C1115" i="6"/>
  <c r="F1110" i="6"/>
  <c r="E1110" i="6"/>
  <c r="G1115" i="6" l="1"/>
  <c r="C1120" i="6"/>
  <c r="F1115" i="6"/>
  <c r="E1115" i="6"/>
  <c r="D1115" i="6"/>
  <c r="H1115" i="6"/>
  <c r="H1120" i="6" l="1"/>
  <c r="D1120" i="6"/>
  <c r="G1120" i="6"/>
  <c r="C1125" i="6"/>
  <c r="F1120" i="6"/>
  <c r="E1120" i="6"/>
  <c r="E1125" i="6" l="1"/>
  <c r="H1125" i="6"/>
  <c r="D1125" i="6"/>
  <c r="G1125" i="6"/>
  <c r="C1130" i="6"/>
  <c r="F1125" i="6"/>
  <c r="C1135" i="6" l="1"/>
  <c r="F1130" i="6"/>
  <c r="E1130" i="6"/>
  <c r="H1130" i="6"/>
  <c r="D1130" i="6"/>
  <c r="G1130" i="6"/>
  <c r="G1135" i="6" l="1"/>
  <c r="C1140" i="6"/>
  <c r="F1135" i="6"/>
  <c r="E1135" i="6"/>
  <c r="H1135" i="6"/>
  <c r="D1135" i="6"/>
  <c r="H1140" i="6" l="1"/>
  <c r="D1140" i="6"/>
  <c r="G1140" i="6"/>
  <c r="C1145" i="6"/>
  <c r="F1140" i="6"/>
  <c r="E1140" i="6"/>
  <c r="E1145" i="6" l="1"/>
  <c r="H1145" i="6"/>
  <c r="D1145" i="6"/>
  <c r="G1145" i="6"/>
  <c r="C1150" i="6"/>
  <c r="F1145" i="6"/>
  <c r="C1155" i="6" l="1"/>
  <c r="F1150" i="6"/>
  <c r="E1150" i="6"/>
  <c r="H1150" i="6"/>
  <c r="D1150" i="6"/>
  <c r="G1150" i="6"/>
  <c r="G1155" i="6" l="1"/>
  <c r="C1160" i="6"/>
  <c r="F1155" i="6"/>
  <c r="E1155" i="6"/>
  <c r="H1155" i="6"/>
  <c r="D1155" i="6"/>
  <c r="H1160" i="6" l="1"/>
  <c r="D1160" i="6"/>
  <c r="G1160" i="6"/>
  <c r="C1165" i="6"/>
  <c r="F1160" i="6"/>
  <c r="E1160" i="6"/>
  <c r="E1165" i="6" l="1"/>
  <c r="H1165" i="6"/>
  <c r="D1165" i="6"/>
  <c r="G1165" i="6"/>
  <c r="F1165" i="6"/>
  <c r="C1170" i="6"/>
  <c r="C1175" i="6" l="1"/>
  <c r="F1170" i="6"/>
  <c r="E1170" i="6"/>
  <c r="H1170" i="6"/>
  <c r="D1170" i="6"/>
  <c r="G1170" i="6"/>
  <c r="G1175" i="6" l="1"/>
  <c r="C1180" i="6"/>
  <c r="F1175" i="6"/>
  <c r="E1175" i="6"/>
  <c r="H1175" i="6"/>
  <c r="D1175" i="6"/>
  <c r="H1180" i="6" l="1"/>
  <c r="D1180" i="6"/>
  <c r="G1180" i="6"/>
  <c r="C1185" i="6"/>
  <c r="F1180" i="6"/>
  <c r="E1180" i="6"/>
  <c r="E1185" i="6" l="1"/>
  <c r="H1185" i="6"/>
  <c r="D1185" i="6"/>
  <c r="G1185" i="6"/>
  <c r="F1185" i="6"/>
  <c r="C1190" i="6"/>
  <c r="C1195" i="6" l="1"/>
  <c r="F1190" i="6"/>
  <c r="E1190" i="6"/>
  <c r="H1190" i="6"/>
  <c r="D1190" i="6"/>
  <c r="G1190" i="6"/>
  <c r="G1195" i="6" l="1"/>
  <c r="C1200" i="6"/>
  <c r="F1195" i="6"/>
  <c r="E1195" i="6"/>
  <c r="D1195" i="6"/>
  <c r="H1195" i="6"/>
  <c r="H1200" i="6" l="1"/>
  <c r="D1200" i="6"/>
  <c r="G1200" i="6"/>
  <c r="C1205" i="6"/>
  <c r="F1200" i="6"/>
  <c r="E1200" i="6"/>
  <c r="E1205" i="6" l="1"/>
  <c r="H1205" i="6"/>
  <c r="D1205" i="6"/>
  <c r="G1205" i="6"/>
  <c r="C1210" i="6"/>
  <c r="F1205" i="6"/>
  <c r="C1215" i="6" l="1"/>
  <c r="F1210" i="6"/>
  <c r="E1210" i="6"/>
  <c r="H1210" i="6"/>
  <c r="D1210" i="6"/>
  <c r="G1210" i="6"/>
  <c r="G1215" i="6" l="1"/>
  <c r="C1220" i="6"/>
  <c r="F1215" i="6"/>
  <c r="E1215" i="6"/>
  <c r="H1215" i="6"/>
  <c r="D1215" i="6"/>
  <c r="H1220" i="6" l="1"/>
  <c r="D1220" i="6"/>
  <c r="G1220" i="6"/>
  <c r="C1225" i="6"/>
  <c r="F1220" i="6"/>
  <c r="E1220" i="6"/>
  <c r="E1225" i="6" l="1"/>
  <c r="H1225" i="6"/>
  <c r="D1225" i="6"/>
  <c r="G1225" i="6"/>
  <c r="C1230" i="6"/>
  <c r="F1225" i="6"/>
  <c r="C1235" i="6" l="1"/>
  <c r="F1230" i="6"/>
  <c r="E1230" i="6"/>
  <c r="H1230" i="6"/>
  <c r="D1230" i="6"/>
  <c r="G1230" i="6"/>
  <c r="G1235" i="6" l="1"/>
  <c r="C1240" i="6"/>
  <c r="F1235" i="6"/>
  <c r="E1235" i="6"/>
  <c r="H1235" i="6"/>
  <c r="D1235" i="6"/>
  <c r="H1240" i="6" l="1"/>
  <c r="D1240" i="6"/>
  <c r="G1240" i="6"/>
  <c r="C1245" i="6"/>
  <c r="F1240" i="6"/>
  <c r="E1240" i="6"/>
  <c r="E1245" i="6" l="1"/>
  <c r="H1245" i="6"/>
  <c r="D1245" i="6"/>
  <c r="G1245" i="6"/>
  <c r="F1245" i="6"/>
  <c r="C1250" i="6"/>
  <c r="C1255" i="6" l="1"/>
  <c r="F1250" i="6"/>
  <c r="E1250" i="6"/>
  <c r="H1250" i="6"/>
  <c r="D1250" i="6"/>
  <c r="G1250" i="6"/>
  <c r="G1255" i="6" l="1"/>
  <c r="C1260" i="6"/>
  <c r="F1255" i="6"/>
  <c r="E1255" i="6"/>
  <c r="H1255" i="6"/>
  <c r="D1255" i="6"/>
  <c r="H1260" i="6" l="1"/>
  <c r="D1260" i="6"/>
  <c r="G1260" i="6"/>
  <c r="C1265" i="6"/>
  <c r="C1270" i="6" s="1"/>
  <c r="F1260" i="6"/>
  <c r="E1260" i="6"/>
  <c r="C1275" i="6" l="1"/>
  <c r="F1270" i="6"/>
  <c r="E1270" i="6"/>
  <c r="H1270" i="6"/>
  <c r="D1270" i="6"/>
  <c r="G1270" i="6"/>
  <c r="E1265" i="6"/>
  <c r="H1265" i="6"/>
  <c r="D1265" i="6"/>
  <c r="G1265" i="6"/>
  <c r="F1265" i="6"/>
  <c r="G1275" i="6" l="1"/>
  <c r="C1280" i="6"/>
  <c r="F1275" i="6"/>
  <c r="E1275" i="6"/>
  <c r="H1275" i="6"/>
  <c r="D1275" i="6"/>
  <c r="H1280" i="6" l="1"/>
  <c r="D1280" i="6"/>
  <c r="G1280" i="6"/>
  <c r="C1285" i="6"/>
  <c r="F1280" i="6"/>
  <c r="E1280" i="6"/>
  <c r="E1285" i="6" l="1"/>
  <c r="H1285" i="6"/>
  <c r="D1285" i="6"/>
  <c r="G1285" i="6"/>
  <c r="F1285" i="6"/>
  <c r="C1290" i="6"/>
  <c r="C1295" i="6" l="1"/>
  <c r="F1290" i="6"/>
  <c r="E1290" i="6"/>
  <c r="H1290" i="6"/>
  <c r="D1290" i="6"/>
  <c r="G1290" i="6"/>
  <c r="G1295" i="6" l="1"/>
  <c r="C1300" i="6"/>
  <c r="F1295" i="6"/>
  <c r="E1295" i="6"/>
  <c r="H1295" i="6"/>
  <c r="D1295" i="6"/>
  <c r="H1300" i="6" l="1"/>
  <c r="D1300" i="6"/>
  <c r="G1300" i="6"/>
  <c r="C1305" i="6"/>
  <c r="F1300" i="6"/>
  <c r="E1300" i="6"/>
  <c r="E1305" i="6" l="1"/>
  <c r="H1305" i="6"/>
  <c r="D1305" i="6"/>
  <c r="G1305" i="6"/>
  <c r="F1305" i="6"/>
  <c r="C1310" i="6"/>
  <c r="C1315" i="6" l="1"/>
  <c r="F1310" i="6"/>
  <c r="E1310" i="6"/>
  <c r="H1310" i="6"/>
  <c r="D1310" i="6"/>
  <c r="G1310" i="6"/>
  <c r="G1315" i="6" l="1"/>
  <c r="C1320" i="6"/>
  <c r="F1315" i="6"/>
  <c r="E1315" i="6"/>
  <c r="D1315" i="6"/>
  <c r="H1315" i="6"/>
  <c r="H1320" i="6" l="1"/>
  <c r="D1320" i="6"/>
  <c r="G1320" i="6"/>
  <c r="C1325" i="6"/>
  <c r="F1320" i="6"/>
  <c r="E1320" i="6"/>
  <c r="E1325" i="6" l="1"/>
  <c r="C1330" i="6"/>
  <c r="H1325" i="6"/>
  <c r="D1325" i="6"/>
  <c r="G1325" i="6"/>
  <c r="F1325" i="6"/>
  <c r="C1335" i="6" l="1"/>
  <c r="F1330" i="6"/>
  <c r="E1330" i="6"/>
  <c r="G1330" i="6"/>
  <c r="H1330" i="6"/>
  <c r="D1330" i="6"/>
  <c r="G1335" i="6" l="1"/>
  <c r="C1340" i="6"/>
  <c r="F1335" i="6"/>
  <c r="H1335" i="6"/>
  <c r="E1335" i="6"/>
  <c r="D1335" i="6"/>
  <c r="H1340" i="6" l="1"/>
  <c r="D1340" i="6"/>
  <c r="G1340" i="6"/>
  <c r="C1345" i="6"/>
  <c r="F1340" i="6"/>
  <c r="E1340" i="6"/>
  <c r="E1345" i="6" l="1"/>
  <c r="F1345" i="6"/>
  <c r="H1345" i="6"/>
  <c r="D1345" i="6"/>
  <c r="G1345" i="6"/>
  <c r="C1350" i="6"/>
  <c r="C1355" i="6" l="1"/>
  <c r="F1350" i="6"/>
  <c r="G1350" i="6"/>
  <c r="E1350" i="6"/>
  <c r="H1350" i="6"/>
  <c r="D1350" i="6"/>
  <c r="G1355" i="6" l="1"/>
  <c r="H1355" i="6"/>
  <c r="C1360" i="6"/>
  <c r="F1355" i="6"/>
  <c r="E1355" i="6"/>
  <c r="D1355" i="6"/>
  <c r="G1360" i="6" l="1"/>
  <c r="C1365" i="6"/>
  <c r="F1360" i="6"/>
  <c r="E1360" i="6"/>
  <c r="D1360" i="6"/>
  <c r="H1360" i="6"/>
  <c r="H1365" i="6" l="1"/>
  <c r="D1365" i="6"/>
  <c r="G1365" i="6"/>
  <c r="C1370" i="6"/>
  <c r="F1365" i="6"/>
  <c r="E1365" i="6"/>
  <c r="E1370" i="6" l="1"/>
  <c r="H1370" i="6"/>
  <c r="D1370" i="6"/>
  <c r="G1370" i="6"/>
  <c r="F1370" i="6"/>
</calcChain>
</file>

<file path=xl/sharedStrings.xml><?xml version="1.0" encoding="utf-8"?>
<sst xmlns="http://schemas.openxmlformats.org/spreadsheetml/2006/main" count="2312" uniqueCount="655">
  <si>
    <t>TOTAL</t>
  </si>
  <si>
    <t>Tel.:</t>
  </si>
  <si>
    <t>E-Mail:</t>
  </si>
  <si>
    <t>U/M</t>
  </si>
  <si>
    <t>Código</t>
  </si>
  <si>
    <t>Moneda:</t>
  </si>
  <si>
    <t>Plazo de entrega:</t>
  </si>
  <si>
    <t>Mantenimiento de oferta:</t>
  </si>
  <si>
    <t>Razón Social</t>
  </si>
  <si>
    <t xml:space="preserve">Objeto: </t>
  </si>
  <si>
    <t>Cantidad</t>
  </si>
  <si>
    <t>DETALLE PROVEEDOR</t>
  </si>
  <si>
    <t>Moneda</t>
  </si>
  <si>
    <t>Pesos Argentinos</t>
  </si>
  <si>
    <t>Dólares Estadounidenses</t>
  </si>
  <si>
    <t>Euros</t>
  </si>
  <si>
    <t>Otra</t>
  </si>
  <si>
    <t>Adjudicación :</t>
  </si>
  <si>
    <t>Subtotal</t>
  </si>
  <si>
    <t>I.V.A.</t>
  </si>
  <si>
    <t>Condición de pago:</t>
  </si>
  <si>
    <r>
      <rPr>
        <b/>
        <u/>
        <sz val="11"/>
        <rFont val="Arial"/>
        <family val="2"/>
      </rPr>
      <t>Expediente:</t>
    </r>
    <r>
      <rPr>
        <b/>
        <sz val="11"/>
        <rFont val="Arial"/>
        <family val="2"/>
      </rPr>
      <t xml:space="preserve"> </t>
    </r>
  </si>
  <si>
    <t>Datos  del proveedor a completar</t>
  </si>
  <si>
    <t xml:space="preserve">Según Pliego: </t>
  </si>
  <si>
    <t>Item</t>
  </si>
  <si>
    <t>Clase de Contratación:</t>
  </si>
  <si>
    <t>Expendiente:</t>
  </si>
  <si>
    <t>C.U.I.T.</t>
  </si>
  <si>
    <t>Total</t>
  </si>
  <si>
    <t>Adjudicación:</t>
  </si>
  <si>
    <t>Descripción</t>
  </si>
  <si>
    <t>Precio Unitario</t>
  </si>
  <si>
    <t xml:space="preserve">I.V.A. </t>
  </si>
  <si>
    <t>Subtotal I.V.A. $</t>
  </si>
  <si>
    <t xml:space="preserve">Subtotal </t>
  </si>
  <si>
    <t>Precio</t>
  </si>
  <si>
    <t>Unitario</t>
  </si>
  <si>
    <t>Flete</t>
  </si>
  <si>
    <t>Seguro</t>
  </si>
  <si>
    <t>EXW</t>
  </si>
  <si>
    <t>FCA</t>
  </si>
  <si>
    <t>FOB</t>
  </si>
  <si>
    <t>CFR</t>
  </si>
  <si>
    <t>CIF</t>
  </si>
  <si>
    <t>Lugar de cumplimiento de Incoterm (Ciudad/País):</t>
  </si>
  <si>
    <t>Condición de Pago:</t>
  </si>
  <si>
    <t>Plazo de Entrega:</t>
  </si>
  <si>
    <t>Mantenimiento de Oferta:</t>
  </si>
  <si>
    <t>Inconterm</t>
  </si>
  <si>
    <t>Items a cotizar:</t>
  </si>
  <si>
    <r>
      <rPr>
        <b/>
        <u/>
        <sz val="10"/>
        <rFont val="Arial"/>
        <family val="2"/>
      </rPr>
      <t>Expediente:</t>
    </r>
    <r>
      <rPr>
        <b/>
        <sz val="10"/>
        <rFont val="Arial"/>
        <family val="2"/>
      </rPr>
      <t xml:space="preserve"> </t>
    </r>
  </si>
  <si>
    <t>Identificación Tributaria</t>
  </si>
  <si>
    <t>Refencia de Fábrica</t>
  </si>
  <si>
    <t>Referencia de Fábrica</t>
  </si>
  <si>
    <t>Renglón</t>
  </si>
  <si>
    <t>Lugar de entrega:</t>
  </si>
  <si>
    <t>Según Artículo 117 del R.C.C.</t>
  </si>
  <si>
    <t>Código NUM</t>
  </si>
  <si>
    <t>Según Artículo 7 del PCP</t>
  </si>
  <si>
    <t>Por renglón</t>
  </si>
  <si>
    <t>ANEXO A - PLANILLA COTIZACIÓN BIENES DE ORIGEN NACIONAL / NACIONALIZADOS</t>
  </si>
  <si>
    <t>ANEXO B - PLANILLA COTIZACIÓN BIENES DE ORIGEN EXTRANJERO</t>
  </si>
  <si>
    <t>Licitación Abreviada Nacional e Internacional</t>
  </si>
  <si>
    <t>Según Artículo 33 del PCP</t>
  </si>
  <si>
    <t>Según Artículo 8 del PCP</t>
  </si>
  <si>
    <t>unidad</t>
  </si>
  <si>
    <t>Licitación N°:</t>
  </si>
  <si>
    <t>NUM00810106010N</t>
  </si>
  <si>
    <t>RESORT.SIMPL.SUSP.MESA FLOT.</t>
  </si>
  <si>
    <t>8236351Pl.: NEFA 9-01-37 Em 5</t>
  </si>
  <si>
    <t>NUM00810109330N</t>
  </si>
  <si>
    <t>BUJE 28,57/37,84MM X 22,22MM</t>
  </si>
  <si>
    <t>8236188 Pl: 9-04-83 Em 2</t>
  </si>
  <si>
    <t>NUM00810116090N</t>
  </si>
  <si>
    <t>RELL GOMA P/SUSP MOTO  TRAC</t>
  </si>
  <si>
    <t>833995/2</t>
  </si>
  <si>
    <t>NUM00830209790N</t>
  </si>
  <si>
    <t>JUEGOS DE JUNTAS DE ALOJAMIENTO IMPULSOR DE AUXILIAR - PARA MOTOR 12-567-C.-</t>
  </si>
  <si>
    <t>NUM00830400930N</t>
  </si>
  <si>
    <t>BUJE FLOTANTE DEL ENGRANAJE ACOPLADO. LOCOMOTORAS GM.</t>
  </si>
  <si>
    <t>8069155 Pl.: 0-10-3-7038</t>
  </si>
  <si>
    <t>NUM00830604750N</t>
  </si>
  <si>
    <t>TUBERIA COMPLETA COMBUSTIBLE ENTRE MULTIPLE E INYECTOR</t>
  </si>
  <si>
    <t>NUM00830605330N</t>
  </si>
  <si>
    <t>JUEGO DE JUNTAS PARA MULTIPLE DE COMBUSTIBLE</t>
  </si>
  <si>
    <t>9580697 Pl.: 0-08-3-7286</t>
  </si>
  <si>
    <t>NUM00830703930N</t>
  </si>
  <si>
    <t>ELEMENTO FILTRANTE.</t>
  </si>
  <si>
    <t>NUM00830705890N</t>
  </si>
  <si>
    <t>TUBO PARA DRENAJE DE ACEITE DEL GOBERNADOR - PARA MOTOR 12-567-C.-</t>
  </si>
  <si>
    <t>9319341 Pl.: 0-08-3-7116</t>
  </si>
  <si>
    <t>NUM00830801590N</t>
  </si>
  <si>
    <t>JUEGO DE JUNTAS DE LA BOMBA DE AGUA, PARA MD 567-C DE LOCOMOTORAS GM</t>
  </si>
  <si>
    <t>NUM00830812370N</t>
  </si>
  <si>
    <t>JUNTA E/CABEZA Y NUCLEO</t>
  </si>
  <si>
    <t>NUM00850130570N</t>
  </si>
  <si>
    <t>FILTRO DE ACEITE</t>
  </si>
  <si>
    <t>NUM00850612830N</t>
  </si>
  <si>
    <t>DIAFRAGMA PARA BOCINA</t>
  </si>
  <si>
    <t>8198938 Pl.: 10-04-8</t>
  </si>
  <si>
    <t>NUM00860301920N</t>
  </si>
  <si>
    <t>TERMOSTATO T.B GT</t>
  </si>
  <si>
    <t>NUM00860301930N</t>
  </si>
  <si>
    <t>TERMOSTATO ETS GT</t>
  </si>
  <si>
    <t>NUM00860307110N</t>
  </si>
  <si>
    <t>CONTACTOR MÓVIL (RVR; RVF). PLANO 008603DTMR0073</t>
  </si>
  <si>
    <t>008603DTMR0073</t>
  </si>
  <si>
    <t>NUM00860619330N</t>
  </si>
  <si>
    <t>CONTACTO MOVIL, REF 8339390</t>
  </si>
  <si>
    <t>NUM00860620010N</t>
  </si>
  <si>
    <t>JUEGO APAGA ARCO</t>
  </si>
  <si>
    <t>NUM00870813380N</t>
  </si>
  <si>
    <t>COJINETE DE SUSPENSION 4TA NUEVO DISENO</t>
  </si>
  <si>
    <t>9526111 Pl.: 0-08-7-3000</t>
  </si>
  <si>
    <t>NUM00870813400N</t>
  </si>
  <si>
    <t>SM COJINETE SUSPENSION 3RA SUB MEDIDA</t>
  </si>
  <si>
    <t>NUM00870813420N</t>
  </si>
  <si>
    <t>COJINETE SUSPENSION 2DA SUBMEDIDA NUEVO DISEÑO</t>
  </si>
  <si>
    <t>9557791 Pl.: 0-08-7-3000 Em 2</t>
  </si>
  <si>
    <t>NUM00870813440N</t>
  </si>
  <si>
    <t>COJINETE DE SUSPENSION 1RA SOBREMEDIDA NUEVO DISEÑO. RF.: 9557790 (EX 9526108). LOC. GM</t>
  </si>
  <si>
    <t>9526108 Pl.: 0-08-7-3000</t>
  </si>
  <si>
    <t>NUM00890500210N</t>
  </si>
  <si>
    <t>SELLO DE ACEITE EJE IMPULSOR.-</t>
  </si>
  <si>
    <t>NUM00890500310N</t>
  </si>
  <si>
    <t>EMBRAGUE PARA IMPULSION VENTILADOR - COMPLETO - PARA MOTOR 12-567-C.-</t>
  </si>
  <si>
    <t>NUM00890501490N</t>
  </si>
  <si>
    <t>ACOPLE ROSCADO UNF 15.8 MM - 18 H CON ROSCA INTERNA.-</t>
  </si>
  <si>
    <t>NUM90197840000N</t>
  </si>
  <si>
    <t>CERRADURA MANO/DERECHA COMPLET(LOC ALCO</t>
  </si>
  <si>
    <t>8284666 Pl.: 0-08-2-7026</t>
  </si>
  <si>
    <t>NUM91304660000N</t>
  </si>
  <si>
    <t>PORTALÁMPARAS CHICO, A BAYONETA DOBLE, PARA LOCOMOTORAS GM.</t>
  </si>
  <si>
    <t>9335530 Pl.: 008609DTMR0286</t>
  </si>
  <si>
    <t>NUM91309710000N</t>
  </si>
  <si>
    <t>MANGA FLEXIBLE L= 405 MM</t>
  </si>
  <si>
    <t>NUM00830602350N</t>
  </si>
  <si>
    <t>RODAMIENTO PARA VARILLA CONTROL INYECTORES. R/F 40036565.</t>
  </si>
  <si>
    <t>NUM91309700000N</t>
  </si>
  <si>
    <t>MANGOTE DE GOMA DE CABLES DE MT, PARA LOCOMOTORAS GM</t>
  </si>
  <si>
    <t>8194450 Pl.: 9-07-6</t>
  </si>
  <si>
    <t>NUM00860200010N</t>
  </si>
  <si>
    <t>AMPERIMETRO PARA CARGA DE BATERIA 300-0-300 A.</t>
  </si>
  <si>
    <t>8142028 Pl: 9-09-162</t>
  </si>
  <si>
    <t>NUM00810103010N</t>
  </si>
  <si>
    <t>JUNTA ENTRE TAPA FRONTAL Y TAPA DE CIERRE.-</t>
  </si>
  <si>
    <t>NUM00810105420N</t>
  </si>
  <si>
    <t>ATAGUÍA PARA LOC G12 Y GR12</t>
  </si>
  <si>
    <t>Pl.: 008101DTMR0215</t>
  </si>
  <si>
    <t>NUM00810109270N</t>
  </si>
  <si>
    <t>BUJE DE 31.75 MM - 41.02 MM DE DIAMETRO X 15.87 MM.-</t>
  </si>
  <si>
    <t>8052337 Pl.: 10-01-24</t>
  </si>
  <si>
    <t>NUM00810110610N</t>
  </si>
  <si>
    <t>CONJUNTO BARRA CONEXIÓN EXTREMO INTERNA. LOCOMOTORAS GM.</t>
  </si>
  <si>
    <t>Pl.: 008101DTMR0129 It 1</t>
  </si>
  <si>
    <t>NUM00810116150N</t>
  </si>
  <si>
    <t>TORNILLO CABEZA CUADRADA 7/8-9HX254MM. PLANO: FICHA TÉCNICA Nº 39. R/F: 8098644</t>
  </si>
  <si>
    <t>8098644 FICHA TÉCNICA Nº 39</t>
  </si>
  <si>
    <t>NUM00820100150N</t>
  </si>
  <si>
    <t>BOQUILLA GANCHO CENTRAL DE TRACCIÓN</t>
  </si>
  <si>
    <t>NUM00830208990N</t>
  </si>
  <si>
    <t>SELLO DE ACEITE DEL EJE SEGURIDAD - PARA MOTOR LOCOMOTORAS GM.</t>
  </si>
  <si>
    <t>NUM00830209310N</t>
  </si>
  <si>
    <t>ESPÁRRAGO 7,9 MM (5/16") NC 18 H / NF 24H X 38MM. LOC GM.</t>
  </si>
  <si>
    <t>NUM00830302920N</t>
  </si>
  <si>
    <t>PERNO NF 22,2 MM (7/8") - 14 H X 64 MM - BALANCEADOR ARMÓNICO DE ÁRBOL DE LEVAS</t>
  </si>
  <si>
    <t>NUM00830302930N</t>
  </si>
  <si>
    <t>ARANDELA DE ACERO TIPO RESORTE - BALANCEADOR ARMÓNICO. LOC GM.</t>
  </si>
  <si>
    <t>NUM00830401010N</t>
  </si>
  <si>
    <t>BUJE DEL ENGRANAJE ACOPLADO - LOCOMOTORAS GM</t>
  </si>
  <si>
    <t>8081391 Pl.: 0-10-3-7040</t>
  </si>
  <si>
    <t>NUM00830403410N</t>
  </si>
  <si>
    <t>BUJE PARA EL EJE DEL IMPULSOR - PARA LOCOMOTORAS GM.</t>
  </si>
  <si>
    <t>NUM00830403430N</t>
  </si>
  <si>
    <t>ESPARRAGO ACERO NC 12,7 MM (1/2") 13H. X 47,6 MM (1.7/8")- PARA LOC GM</t>
  </si>
  <si>
    <t>NUM00830403990N</t>
  </si>
  <si>
    <t>JUEGO JUNTAS IMPULSOR GOBERNADOR - PARA MOTOR 12-567-C-</t>
  </si>
  <si>
    <t>NUM00830405030N</t>
  </si>
  <si>
    <t>BUJE EN MITADES SUPERIOR E INFERIOR - LOCOMOTORAS GM.</t>
  </si>
  <si>
    <t>8071176 Pl.: 0-08-3-7310 Em2</t>
  </si>
  <si>
    <t>NUM00830502290N</t>
  </si>
  <si>
    <t>JUNTA ENTRE BLOCK Y SOPORTE. LOCOMOTORAS GM</t>
  </si>
  <si>
    <t>NUM00830602010N</t>
  </si>
  <si>
    <t>BRAZO CONTROL INYECTORES LADO IZQ.</t>
  </si>
  <si>
    <t>NUM00830602050N</t>
  </si>
  <si>
    <t>BRAZO CONTROL DE INYECTORES LADO DER.</t>
  </si>
  <si>
    <t>NUM00830602250N</t>
  </si>
  <si>
    <t>VARILLA CONTROL INYECTOR IZQ.</t>
  </si>
  <si>
    <t>NUM00830602290N</t>
  </si>
  <si>
    <t>VARILLA DE CONTROL LADO DER.</t>
  </si>
  <si>
    <t>NUM00830602370N</t>
  </si>
  <si>
    <t>TORNILLO AC. CAB. HEX. NF 7,9 MM (5/16") - 24 H X 38 MM. LOCOMOTORAS GM</t>
  </si>
  <si>
    <t>NUM00830602450N</t>
  </si>
  <si>
    <t>TORNILLO AC. CAB. HEX. NF 7,9MM (5/16") - 24 H X 50 MM. LOC GM</t>
  </si>
  <si>
    <t>8194650 Pl: 008306DTMR0201</t>
  </si>
  <si>
    <t>NUM00830602980N</t>
  </si>
  <si>
    <t>BUJE P/SOPORTE DEL EJE CONTROL DE INYECTORES. LOC GM.</t>
  </si>
  <si>
    <t>NUM00830606370N</t>
  </si>
  <si>
    <t>HORQUILLA COMPLETA</t>
  </si>
  <si>
    <t>NUM00830702030N</t>
  </si>
  <si>
    <t>JUEGO DE JUNTAS BOMBA DE ACEITE DE PISTONES, PARA MD DE LOCOMOTORAS GM</t>
  </si>
  <si>
    <t>9580696 ET: MRR/L-052/16</t>
  </si>
  <si>
    <t>NUM00830703450N</t>
  </si>
  <si>
    <t>JUNTAS PARA BOMBA EXTRACCION ACEITE - PARA MOTOR 12-567-C.-</t>
  </si>
  <si>
    <t>NUM00830703810N</t>
  </si>
  <si>
    <t>SEPARADOR DE ACEITE COMPLETO</t>
  </si>
  <si>
    <t>NUM00830704070N</t>
  </si>
  <si>
    <t>JUEGO DE JUNTAS PARA SEPARADOR DE ACEITE - PARA MOTOR 12-567-C.-</t>
  </si>
  <si>
    <t>9580709 Pl.: 0-08-3-7207</t>
  </si>
  <si>
    <t>NUM00830708130N</t>
  </si>
  <si>
    <t>CAÑO PARA SUMINISTRO ACEITE AL VENTILADOR MANO IZQUIERDA</t>
  </si>
  <si>
    <t>NUM00830805130N</t>
  </si>
  <si>
    <t>NÚCLEO DE RADIADOR TIPO YOUNG. R/F: 8462344</t>
  </si>
  <si>
    <t>NUM00830906410N</t>
  </si>
  <si>
    <t>EQUIPO ELECTRICO DE POTENCIA. LOC GM G12, GR12, GA8.</t>
  </si>
  <si>
    <t>NUM00850302170N</t>
  </si>
  <si>
    <t>MANGA CONTACTOR 19,1 CM. R/F 8188668</t>
  </si>
  <si>
    <t>NUM00850610230N</t>
  </si>
  <si>
    <t>ENSAMBLE DE LA BOLILLA DEL BRAZO ARTICULADO DE LPB, PARA LOCOMOTORAS GM</t>
  </si>
  <si>
    <t>NUM00850612850N</t>
  </si>
  <si>
    <t>KIT DE REPARACIÓN PARA VÁLVULA DE BOCINA. R/F: PETRO PARTS 0078</t>
  </si>
  <si>
    <t>Petro parts 0078</t>
  </si>
  <si>
    <t>NUM00860307120N</t>
  </si>
  <si>
    <t>KIT DE REPARACIÓN INTERRUPTOR MAGNÉTICO. R/F 40015677</t>
  </si>
  <si>
    <t>NUM00860601130N</t>
  </si>
  <si>
    <t>APAGACHISPAS DEL CONTACTOR DE ARRANQUE ST Y CONTACTOR GFD. LOC GM</t>
  </si>
  <si>
    <t>NUM00870303470N</t>
  </si>
  <si>
    <t>ESCOBILLA DEL GENERADOR AUXILIAR</t>
  </si>
  <si>
    <t>8271326 Pl.: 9-09-4</t>
  </si>
  <si>
    <t>NUM00872002850N</t>
  </si>
  <si>
    <t>PORTA ESCOBILLA COMPLETA.</t>
  </si>
  <si>
    <t>NUM00890105390N</t>
  </si>
  <si>
    <t>GRILLETE DE AGARRE DE LA CADENA DEL FRENO DE ESTACIONAMIENTO, PARA LOCOMOTORAS GM</t>
  </si>
  <si>
    <t>NUM00890307670N</t>
  </si>
  <si>
    <t>CONDUCTO P/AIRE MT 1-2-5 Y 6, COMPL</t>
  </si>
  <si>
    <t>8472178 Pl.: 10-07-3</t>
  </si>
  <si>
    <t>NUM90000100000N</t>
  </si>
  <si>
    <t>CALEFACTOR PARA CABINA DE LOCOMOTORAS - R/F EMD 40013284</t>
  </si>
  <si>
    <t>NUM90040960000N</t>
  </si>
  <si>
    <t>AMORTIGUADOR MINER PARA GANCHO DE TRACCIÓN A-120-P. R/F 8233396</t>
  </si>
  <si>
    <t>NUM90197410000N</t>
  </si>
  <si>
    <t>JUEGO REPARACIÓN WOODWARD PGR/PG. R/F 8924238.</t>
  </si>
  <si>
    <t>NUM91309840000N</t>
  </si>
  <si>
    <t>NÚCLEO DE RADIADOR - LOCOMOTORAS GENERAL MOTORS. R/F: 9526642.</t>
  </si>
  <si>
    <t>NUM91311280000N</t>
  </si>
  <si>
    <t>INTE 4 POSI 30A 230V</t>
  </si>
  <si>
    <t>NUM91312210000N</t>
  </si>
  <si>
    <t>MANGA DE GOMA PARA AIRE COMPRIMIDO, COMPLETA, PARA SISTEMA LPB. LOCOMOTORAS GENERAL MOTORS</t>
  </si>
  <si>
    <t>8155981 Pl.: 9-02-58</t>
  </si>
  <si>
    <t>NUM91312960000N</t>
  </si>
  <si>
    <t>INTERRUPTOR ROTATIVO 10 A. 125 V. PARA LOCOMOTORAS GM G22 Y GT22.</t>
  </si>
  <si>
    <t>NUM00860404030N</t>
  </si>
  <si>
    <t>REGULADOR DE CARGA - COMPLETO.-</t>
  </si>
  <si>
    <t>NUM00860944210N</t>
  </si>
  <si>
    <t>RESISTENCIA 8 OHMS 400W R/F 8283943</t>
  </si>
  <si>
    <t>NUM00830300510N</t>
  </si>
  <si>
    <t>COJINETE BANCADA FRONTAL SUPERIOR B/M 0.79MM</t>
  </si>
  <si>
    <t>8455863 Pl:. 9.03.375/A</t>
  </si>
  <si>
    <t>NUM00830300530N</t>
  </si>
  <si>
    <t>COJINETE BANCADA FRONTAL INFERIOR B/M 0.79MM</t>
  </si>
  <si>
    <t>8455683 Pl:. 9.03.375/B</t>
  </si>
  <si>
    <t>NUM00830300810N</t>
  </si>
  <si>
    <t>COJINETE BANCADA CENTRAL SUPERIOR B/M 0.79MM</t>
  </si>
  <si>
    <t>8455851  Pl:. 9.03.379/A</t>
  </si>
  <si>
    <t>NUM00830300830N</t>
  </si>
  <si>
    <t>COJINETE BANCADA CENTRAL INFERIOR B/M 0.79</t>
  </si>
  <si>
    <t>8455687 Pl:. 9.03.379/B</t>
  </si>
  <si>
    <t>NUM00830301110N</t>
  </si>
  <si>
    <t>COJINETE BANCADA TRASERO SUPERIOR B/M 0.79MM</t>
  </si>
  <si>
    <t>8455845 Pl:. 9.03.377/A</t>
  </si>
  <si>
    <t>NUM00830301130N</t>
  </si>
  <si>
    <t>COJINETE BANCADA TRASERO INFERIOR B/M 0.79MM</t>
  </si>
  <si>
    <t>NUM00830301550N</t>
  </si>
  <si>
    <t>COLLAR DE EMPUJE DEL CIGÜEÑAL S/M. 0,38 MM. (.015), PARA LOCOMOTORA GENERAL MOTORS. R/F: 8081194.</t>
  </si>
  <si>
    <t>NUM00830302170N</t>
  </si>
  <si>
    <t>COJINETE DE BIELA SUPERIOR SUBMEDIDA 1, PARA MD 645 DE LOCOMOTORAS GM. R/F: 8354119</t>
  </si>
  <si>
    <t>NUM00830302190N</t>
  </si>
  <si>
    <t>COJINETE DE BIELA INFERIOR SUBMEDIDA 1, PARA MD 645 DE LOCOMOTORAS GM. R/F: 8137807</t>
  </si>
  <si>
    <t>NUM00810110690N</t>
  </si>
  <si>
    <t>Conjunto barra conexión intermedia exterior. Locomotoras GM.</t>
  </si>
  <si>
    <t>8099416 Pl: 008101DTMR0152</t>
  </si>
  <si>
    <t>NUM00810112610N</t>
  </si>
  <si>
    <t>PERNO ENTRE BARRA CONEXION Y LEVA PORTAZAPATA - COMPLETA.-</t>
  </si>
  <si>
    <t>NUM00810112930N</t>
  </si>
  <si>
    <t>PERNO ENTRE REGULADOR - BARRA Y LEVA PORTAZAPATA - COMPLETO. BOGIE. LOCOMOTORA EMD GM</t>
  </si>
  <si>
    <t>8090839 Pl: 08101DTMR0449</t>
  </si>
  <si>
    <t>NUM00810114110N</t>
  </si>
  <si>
    <t>GUARDAPOLVO PARA EJE MOTRIZ.-</t>
  </si>
  <si>
    <t>NUM00810114970N</t>
  </si>
  <si>
    <t>SELLO DE FIELTRO LADO MOTOR Y PIÃ'ON.-</t>
  </si>
  <si>
    <t>NUM00810115050N</t>
  </si>
  <si>
    <t>SELLO DE FIELTRO LADO CUBO DE RUEDA</t>
  </si>
  <si>
    <t>NUM00810115710N</t>
  </si>
  <si>
    <t>TORNILLO DE ACERO CABEZA T ROSCA UNC 25.4 MM (1" - 8 HILO X 191 MM.-</t>
  </si>
  <si>
    <t>NUM00810116130N</t>
  </si>
  <si>
    <t>PERNO RETENEDOR.-</t>
  </si>
  <si>
    <t>NUM89128535760N</t>
  </si>
  <si>
    <t>BULON CABEZA HEXAGONAL ROSCA W DE ACERO 7/8" X 241.3 MM 9 HILOS GRADO 5</t>
  </si>
  <si>
    <t>NUM00820100190N</t>
  </si>
  <si>
    <t>PLAC FRIC P/GUIA GANC TRAC</t>
  </si>
  <si>
    <t>NUM00830610270N</t>
  </si>
  <si>
    <t>ACOPLE SUP. DE MEDIDOR. DE COMBUSTIBLE R/F 8195968</t>
  </si>
  <si>
    <t>NUM00830614300N</t>
  </si>
  <si>
    <t>SOPORTE DE RETÃ%N. R/F 9514144</t>
  </si>
  <si>
    <t>NUM00850124800N</t>
  </si>
  <si>
    <t>PRESOSTATO DE CONTROL DEL COMPRESOR</t>
  </si>
  <si>
    <t>NUM00850600010N</t>
  </si>
  <si>
    <t>VALVULA</t>
  </si>
  <si>
    <t>NUM00860200190N</t>
  </si>
  <si>
    <t>Amperímetro para carga de baterí­a Escala: 300-0-300A / shunt 75 mV  (CUAD. ROJO).</t>
  </si>
  <si>
    <t>NUM00860301490N</t>
  </si>
  <si>
    <t>Llave 10A 74V  de panel de controller para locomotoras GM.</t>
  </si>
  <si>
    <t>NUM00860302730N</t>
  </si>
  <si>
    <t>INTERRUPTOR.</t>
  </si>
  <si>
    <t>NUM00860501010N</t>
  </si>
  <si>
    <t>VALVULA MAG.P/CONTROL Y ATS.</t>
  </si>
  <si>
    <t>NUM00860601410N</t>
  </si>
  <si>
    <t>Tapa con ventana del contactor de arranque ST y contactor GFD. Loc GM</t>
  </si>
  <si>
    <t>NUM00860616180N</t>
  </si>
  <si>
    <t>JUEGO DE REPARACION CONATOR FS</t>
  </si>
  <si>
    <t>NUM00860703550N</t>
  </si>
  <si>
    <t>BRAZO DE CONTACTOS MOVILES</t>
  </si>
  <si>
    <t>NUM00860706060N</t>
  </si>
  <si>
    <t>Relai de Usos Generales. Locomotora GM.</t>
  </si>
  <si>
    <t>NUM00860706770N</t>
  </si>
  <si>
    <t>MONTANTE CONTACTO</t>
  </si>
  <si>
    <t>NUM00860708390N</t>
  </si>
  <si>
    <t>Tapa lateral de relés GFR, COR y MR, para locomotoras GM.</t>
  </si>
  <si>
    <t>NUM00860911110N</t>
  </si>
  <si>
    <t>BARRA COLECTORA DE ALUMINIO</t>
  </si>
  <si>
    <t>NUM00860931950N</t>
  </si>
  <si>
    <t>INTERRUP.ROTATIVO P/DESCONEX.*</t>
  </si>
  <si>
    <t>NUM00860961670N</t>
  </si>
  <si>
    <t>Resistencia fija 30 Ohm 55W para locomotoras GM.</t>
  </si>
  <si>
    <t>NUM00860961890N</t>
  </si>
  <si>
    <t>RESISTENCIA DEL RELAY DE TIEMP</t>
  </si>
  <si>
    <t>NUM00860961990N</t>
  </si>
  <si>
    <t>RESISTENCIA FIJA 100 OHM 25W</t>
  </si>
  <si>
    <t>NUM00860962070N</t>
  </si>
  <si>
    <t>RESISTENCIA FIJA 1000 OHM 50W</t>
  </si>
  <si>
    <t>NUM00860962310N</t>
  </si>
  <si>
    <t>RESISTENCIA AJUST.300OHMS.50W.</t>
  </si>
  <si>
    <t>NUM00860962330N</t>
  </si>
  <si>
    <t>RESISTENCIA AJUSTABLE 750 OHM 100W</t>
  </si>
  <si>
    <t>NUM00860962430N</t>
  </si>
  <si>
    <t>RESISTENCIA AJUST. 2 TUBOS 250 OHM 50W</t>
  </si>
  <si>
    <t>NUM00860962470N</t>
  </si>
  <si>
    <t>RESISTENCIA AJUSTABLE 2 TUBOS 10000 OHM, 160 W</t>
  </si>
  <si>
    <t>NUM00860962530N</t>
  </si>
  <si>
    <t>RESISTENCIA AJUST. 3 TUBOS 1,6 OHM 375W</t>
  </si>
  <si>
    <t>NUM00880101820N</t>
  </si>
  <si>
    <t>RESISTENCIA 750-1500 W-74VOLT. R/F 17210770 SEGÚN ET MRRG-007/14</t>
  </si>
  <si>
    <t>NUM00880101850N</t>
  </si>
  <si>
    <t>Interruptor termostático "Klixon" del calefactor de cabina, para locomotoras GM</t>
  </si>
  <si>
    <t>NUM00889000810N</t>
  </si>
  <si>
    <t>TABLERO P/TERMINALES 4 CONEX.</t>
  </si>
  <si>
    <t>NUM00889000830N</t>
  </si>
  <si>
    <t>TABLERO P/TERMIN.8 CONEXI.COMP</t>
  </si>
  <si>
    <t>NUM91309320000N</t>
  </si>
  <si>
    <t>RECTIFICADOR 5 PLACAS 8.6 A - 80 V.-</t>
  </si>
  <si>
    <t>NUM91310360000N</t>
  </si>
  <si>
    <t>RECTIFICADOR 1.2A 80V</t>
  </si>
  <si>
    <t>NUM91310410000N</t>
  </si>
  <si>
    <t>RESISTENCIA 2000 OHMS -160 W</t>
  </si>
  <si>
    <t>NUM91310440000N</t>
  </si>
  <si>
    <t>RESISTENCIA 4OHMS-50W</t>
  </si>
  <si>
    <t>NUM91310480000N</t>
  </si>
  <si>
    <t>PORTA CONTACTO</t>
  </si>
  <si>
    <t>NUM91310630000N</t>
  </si>
  <si>
    <t>RESISTENCIA 115 OHM 200W</t>
  </si>
  <si>
    <t>NUM91310810000N</t>
  </si>
  <si>
    <t>INTERRUPTOR TIERRA 400A-250V</t>
  </si>
  <si>
    <t>NUM91310990000N</t>
  </si>
  <si>
    <t>INTERRUPTOR - SP - DT - CONTACTOS 1 NO - 1 NC - APLICA EN CCS. R/F 8290832</t>
  </si>
  <si>
    <t>NUM91311050000N</t>
  </si>
  <si>
    <t>BOBINA MAGNETICA</t>
  </si>
  <si>
    <t>NUM91311150000N</t>
  </si>
  <si>
    <t>CONJUNTO DE 3 RESISTENCIAS TUBULARES DE 1,2 OHM POR 375W, RESISTENCIA SUPERIOR REGULABLE</t>
  </si>
  <si>
    <t>NUM91311260000N</t>
  </si>
  <si>
    <t>RECTIFICADOR CARGA BATERIA</t>
  </si>
  <si>
    <t>NUM91311290000N</t>
  </si>
  <si>
    <t>CAPACITOR 5MF 400V</t>
  </si>
  <si>
    <t>NUM91311390000N</t>
  </si>
  <si>
    <t>Interlock con 2 NA - 2 NC de contactor FS, para locomotoras GM.</t>
  </si>
  <si>
    <t>NUM91311430000N</t>
  </si>
  <si>
    <t>RECTIFICADOR DE SELENIO 1,2A 80V</t>
  </si>
  <si>
    <t>NUM91311470000N</t>
  </si>
  <si>
    <t>RESI 250 OHM 55 WATT</t>
  </si>
  <si>
    <t>NUM91311500000N</t>
  </si>
  <si>
    <t>CAPACITOR 1MF.-600V.CC.</t>
  </si>
  <si>
    <t>NUM91311600000N</t>
  </si>
  <si>
    <t>BOBINA MAGNÉTICA 125 OHM</t>
  </si>
  <si>
    <t>NUM91311630000N</t>
  </si>
  <si>
    <t>CAPACITOR 2MF 150V</t>
  </si>
  <si>
    <t>NUM91311910000N</t>
  </si>
  <si>
    <t>RECTIFICADOR 0.8 A 120 V - R/F 8365750</t>
  </si>
  <si>
    <t>NUM91312540000N</t>
  </si>
  <si>
    <t>RECTIFICADOR 0,825A 130V</t>
  </si>
  <si>
    <t>NUM91312560000N</t>
  </si>
  <si>
    <t>RECTIFICADOR 0.825 A 130 V - R/F 8375973</t>
  </si>
  <si>
    <t>NUM91312600000N</t>
  </si>
  <si>
    <t>PORTA LÁMPARA BAYONETA DOBLE</t>
  </si>
  <si>
    <t>NUM91312630000N</t>
  </si>
  <si>
    <t>Resistencia 150 ohm 25w</t>
  </si>
  <si>
    <t>NUM91312660000N</t>
  </si>
  <si>
    <t>INTERRUPTOR 2 CONTACTOS</t>
  </si>
  <si>
    <t>NUM91312740000N</t>
  </si>
  <si>
    <t>Rectificador 0.2 A 80 V - R/F 8397306</t>
  </si>
  <si>
    <t>NUM91312760000N</t>
  </si>
  <si>
    <t>Rectificador 0.2 A 80 V - R/F 8403349</t>
  </si>
  <si>
    <t>NUM91313050000N</t>
  </si>
  <si>
    <t>INTERRUPTOR 30A.74V.</t>
  </si>
  <si>
    <t>NUM91315090000N</t>
  </si>
  <si>
    <t>Bobina de comando de inversores y contactores RVR, RVF, FS y SP, para locomotoras GM</t>
  </si>
  <si>
    <t>NUM91315440000N</t>
  </si>
  <si>
    <t>Llave corredera con terminales faston simple y 1 contacto NA, para pupitre de locomotoras GM.</t>
  </si>
  <si>
    <t>NUM00830601210N</t>
  </si>
  <si>
    <t>TOBERA</t>
  </si>
  <si>
    <t>NUM00820220210N</t>
  </si>
  <si>
    <t>Hembra del cerrojo para la ventana móvil de cabina. Locs GM.</t>
  </si>
  <si>
    <t>8184820 Pl:008202DTMR0266</t>
  </si>
  <si>
    <t>NUM00830612090N</t>
  </si>
  <si>
    <t>TUERCA AUTOFRENANTE R/F 9416572, PLANO 008306DTMR0309 ITEM 5</t>
  </si>
  <si>
    <t>9416572 Pl: 008306DTMR0309 ITEM 5</t>
  </si>
  <si>
    <t>NUM00830612110N</t>
  </si>
  <si>
    <t>SUPLEMENTO R/F 8451148, PLANO 008306DTMR0309 ITEM 4</t>
  </si>
  <si>
    <t>8451148 Pl: 008306DTMR0309 ITEM 4</t>
  </si>
  <si>
    <t>NUM00830807850N</t>
  </si>
  <si>
    <t>ACOPLAMIENTO FLEXIBLE 2" X 4" R/F 8474757 GM</t>
  </si>
  <si>
    <t>NUM00830819710N</t>
  </si>
  <si>
    <t>Acoplamiento flexible completo, de 3". Largo ½" - locomotoras GM</t>
  </si>
  <si>
    <t>NUM00850103490N</t>
  </si>
  <si>
    <t>Junta de goma depósito de aire. R/F: 8255258</t>
  </si>
  <si>
    <t>NUM00850124610N</t>
  </si>
  <si>
    <t>Acople flexible ¾". R/F 8479674. Loc GM.</t>
  </si>
  <si>
    <t>NUM00850330010N</t>
  </si>
  <si>
    <t>VALVULA DE CORTE ESFERICA POS. CERRADA 90° - 3/4". LOCOMOTORAS GM.</t>
  </si>
  <si>
    <t>NUM00850330150N</t>
  </si>
  <si>
    <t>JGO REP DE VALVULA</t>
  </si>
  <si>
    <t>NUM00850523170N</t>
  </si>
  <si>
    <t>Junta tórica de brida de filtro de aire depósito principal y de válvula ventilación N° 8.</t>
  </si>
  <si>
    <t>NUM00860200870N</t>
  </si>
  <si>
    <t>MANOMETRO - DOBLE PRESION (DEPOSITO/APLICACIÓN) - ESCALA 0-14 KG/CM2.-</t>
  </si>
  <si>
    <t>NUM00880103330N</t>
  </si>
  <si>
    <t>Unión Dresser de diámetro 4" y largo 6-1/2", para MD de locomotoras GM</t>
  </si>
  <si>
    <t>NUM00880103400N</t>
  </si>
  <si>
    <t>ACOPLE ELÁSTICO</t>
  </si>
  <si>
    <t>NUM90117510000N</t>
  </si>
  <si>
    <t>Motor de limpiaparabrisas con ángulo de barrido de 80°, para locomotoras GM.</t>
  </si>
  <si>
    <t>NUM91305340000N</t>
  </si>
  <si>
    <t>CERRADURA P/PUERTA COMP.</t>
  </si>
  <si>
    <t>NUM91305370000N</t>
  </si>
  <si>
    <t>MALLA PARA FILTRO GA 80</t>
  </si>
  <si>
    <t>NUM91312780000N</t>
  </si>
  <si>
    <t>RESORTE</t>
  </si>
  <si>
    <t>NUM91315120000N</t>
  </si>
  <si>
    <t>Acople flexible 1". R/F 8470340 (GM)</t>
  </si>
  <si>
    <t>NUM91315130000N</t>
  </si>
  <si>
    <t>ACOPLE FLEXIBLE.</t>
  </si>
  <si>
    <t>NUM00830610050N</t>
  </si>
  <si>
    <t>UNIÓN PARA TUBO 3/4" DIAM. X 3/4". R/F 8045918</t>
  </si>
  <si>
    <t>NUM00830610090N</t>
  </si>
  <si>
    <t>CODO P/TUBO 3/4" DIÁM. R/F 8062394</t>
  </si>
  <si>
    <t>NUM00830810510N</t>
  </si>
  <si>
    <t>TANQUE DE AGUA COMPLETO. R/F 8204372</t>
  </si>
  <si>
    <t>NUM00830810710N</t>
  </si>
  <si>
    <t>TAPA DE TANQUE DE AGUA - 7 PSI - TRES U'AS.</t>
  </si>
  <si>
    <t>NUM00850123760N</t>
  </si>
  <si>
    <t>SUPLEMENTO ENTRE BASTIDOR Y COMPRESOR DE 0.120"</t>
  </si>
  <si>
    <t>NUM00850123780N</t>
  </si>
  <si>
    <t>ESPESOR ENTRE BASTIDOR Y COMPRESOR DE 0,065". R/F 8082984</t>
  </si>
  <si>
    <t>NUM00850123800N</t>
  </si>
  <si>
    <t>ESPESOR ENTRE BASTIDOR Y COMPRESOR DE 0,028". R/F 8082985</t>
  </si>
  <si>
    <t>NUM00830705930N</t>
  </si>
  <si>
    <t>TUBO PARA SUMINISTRO ACEITE DEL GOBERNADOR - PARA MOTOR 12-567-C.-</t>
  </si>
  <si>
    <t>NUM00830201170N</t>
  </si>
  <si>
    <t>TORN. CAB. HEX. NF 25,4 MM (1") - 14 H X 70 MM - CONJ DE FIJACIÓN CON EL CÁRTER.</t>
  </si>
  <si>
    <t>NUM00830201190N</t>
  </si>
  <si>
    <t>TORN. CAB. HEX. NF 25,4 MM (1") - 14 H X 228,6 MM - CONJ FIJAC BLOCK-CÁRTER.</t>
  </si>
  <si>
    <t>NUM00830206220N</t>
  </si>
  <si>
    <t>JUEGO JUNTAS ENTRE CABEZAL Y CILINDRO. LOCOMOTORAS GM.</t>
  </si>
  <si>
    <t>NUM00830206410N</t>
  </si>
  <si>
    <t>PERNO BALANCIN - MOTOR DIESEL GENERAL MOTORS.</t>
  </si>
  <si>
    <t>8028460 Pl: 9-03-323</t>
  </si>
  <si>
    <t>NUM00830209470N</t>
  </si>
  <si>
    <t>JUNTA DE LA TAPA DE LA VALVULA DE ALIVIO - PARA MOTOR LOC GM.</t>
  </si>
  <si>
    <t>8084685 Pl: 9-03-326</t>
  </si>
  <si>
    <t>NUM00830210010N</t>
  </si>
  <si>
    <t>CERROJO ARTICULACION CUBIERTA DE VÁLVULAS, COMP.</t>
  </si>
  <si>
    <t>NUM00830300010N</t>
  </si>
  <si>
    <t>CIGUEÑAL PARA MOTOR DE 12 CILINDROS - COMPLETO - R/F 9547357</t>
  </si>
  <si>
    <t>NUM00830301810N</t>
  </si>
  <si>
    <t>TORNILLO CABEZA EXAGONAL</t>
  </si>
  <si>
    <t>NUM00830301890N</t>
  </si>
  <si>
    <t>TORNILLO CABEZA EXAG.12,7 MM</t>
  </si>
  <si>
    <t>NUM00830301930N</t>
  </si>
  <si>
    <t>ACERO EXAG.12,7MM.(1/2"20 H.</t>
  </si>
  <si>
    <t>NUM00830401790N</t>
  </si>
  <si>
    <t>MANGUITO DE GORRON SUPERIOR - PARA LOCOMOTORAS GM.</t>
  </si>
  <si>
    <t>NUM00830403010N</t>
  </si>
  <si>
    <t>BRIDA DE IMPULSION - PARA MOTOR 12-567-C.-</t>
  </si>
  <si>
    <t>NUM00830404250N</t>
  </si>
  <si>
    <t>SEGMENTO LARGO ARBOL DE LEVAS PARA CILINDRO - 1 A 3 Y 10 A 12 - PARA MOTOR 12-567-C.-</t>
  </si>
  <si>
    <t>NUM00830404390N</t>
  </si>
  <si>
    <t>ESPESOR ENTRE SEGMENTO LARGO DEL BANCO IZQUIERDO</t>
  </si>
  <si>
    <t>NUM00830404590N</t>
  </si>
  <si>
    <t>ESPÁRRAGO AC. NF 9,5 MM - 24 H X 60 MM. ESPIGA 11,1 MM - LOCOMOTORAS GM.</t>
  </si>
  <si>
    <t>NUM00830404610N</t>
  </si>
  <si>
    <t>ESPARRAGO AC. NF 9,5 MM - 24 H X 60 MM. ESPIGA 12,7 MM - LOCOMOTORAS GM.</t>
  </si>
  <si>
    <t>NUM00830404630N</t>
  </si>
  <si>
    <t>TORNILLO CAB. HEX. NF 9,5 MM (3/8") - 24 H x 54 MM. LOCOMOTORAS GM.</t>
  </si>
  <si>
    <t>NUM00830404650N</t>
  </si>
  <si>
    <t>TORNILLO CAB. HEX. NF 9,5 MM (3/8") - 24 H x 63,5 MM.</t>
  </si>
  <si>
    <t>NUM00830405490N</t>
  </si>
  <si>
    <t>BUJE PARA EXTREMO DEL ARBOL DE LEVAS - LOCOMOTORAS GM GR12W.</t>
  </si>
  <si>
    <t>8070779 Pl: 9-03-396</t>
  </si>
  <si>
    <t>NUM00830409210N</t>
  </si>
  <si>
    <t>DISCO DE ACOPLE</t>
  </si>
  <si>
    <t>NUM00830409870N</t>
  </si>
  <si>
    <t>CHAVETA DE 9,9MM X 15,9MM X 63,5MM P/ACOPLAM. LOCOMOTORAS GM.</t>
  </si>
  <si>
    <t>NUM00830409950N</t>
  </si>
  <si>
    <t>TORNILLO ESPECIAL CENTRAL HEX. NF 1 1/4". 12 H X 70 MM. R/F 8029567. LOCOMOTORAS GM.</t>
  </si>
  <si>
    <t>8029567 Pl: 0-08-3-7175</t>
  </si>
  <si>
    <t>NUM00830602710N</t>
  </si>
  <si>
    <t>EJE CONTROL INYECTORES L/IZQ.</t>
  </si>
  <si>
    <t>NUM00830602730N</t>
  </si>
  <si>
    <t>EJE CONTROL INYECTORES L/DER.</t>
  </si>
  <si>
    <t>NUM00830707230N</t>
  </si>
  <si>
    <t>SM CAÑO ACEITE PARA ENFRIAMIENTO PISTON. R/F 8053422/9549578</t>
  </si>
  <si>
    <t>NUM00830710030N</t>
  </si>
  <si>
    <t>COLADOR ACEITE P/COJINETE</t>
  </si>
  <si>
    <t>NUM00830710210N</t>
  </si>
  <si>
    <t>Filtro completo - Conjunto filtro de coladores de aceite.</t>
  </si>
  <si>
    <t>NUM00830802750N</t>
  </si>
  <si>
    <t>CODO SALIDA AGUA CUL.CILINDRO R/F 8414444. LOC GM G22 Y GT22.</t>
  </si>
  <si>
    <t>NUM00830803770N</t>
  </si>
  <si>
    <t>TUBO ENTRE MULTIPLE DE AGUA Y CAMISA DE CILINDRO - COMPLETO</t>
  </si>
  <si>
    <t>NUM00830821410N</t>
  </si>
  <si>
    <t>Grifo de prueba del dispositivo de baja presión de agua, para MD 645-E3 de locomotoras GM.</t>
  </si>
  <si>
    <t>NUM91304440000N</t>
  </si>
  <si>
    <t>BRIDA DE ACOPLAMIENTO - LOCOMOTORAS GENERAL MOTORS.</t>
  </si>
  <si>
    <t>NUM91306750000N</t>
  </si>
  <si>
    <t>TORNILLO CABEZA HEXAGONAL NF 15,8 (5/8") X 41MM - 18H</t>
  </si>
  <si>
    <t>NUM00850523880N</t>
  </si>
  <si>
    <t>Kit de reparación para válvula P.M. 2-A-2 horizontal. R/F: 40014455</t>
  </si>
  <si>
    <t>NUM00860617610N</t>
  </si>
  <si>
    <t>CONTACTO PRINCIPAL CONTACTO G12. R/F 8102357</t>
  </si>
  <si>
    <t>NUM85320243800N</t>
  </si>
  <si>
    <t>LAMPARA INCANDESCENTE E27 - 75 V 50 W</t>
  </si>
  <si>
    <t>NUM00830906790N</t>
  </si>
  <si>
    <t>RECEPTÁCULO 16 POLOS MACHO WOO</t>
  </si>
  <si>
    <t>NUM00830909870N</t>
  </si>
  <si>
    <t>PLACA TRIANGULAR COMPLETA.</t>
  </si>
  <si>
    <t>NUM90064390000N</t>
  </si>
  <si>
    <t>BOBINA P/SOLENOIDE . REGULADOR MOTOR DIESEL LOCS, GM, GE, ALCO, GAIA.</t>
  </si>
  <si>
    <t>NUM90064580000N</t>
  </si>
  <si>
    <t>PLACA TRIANGULAR C/GRAPA. LOCOMOTORAS GM, GE, ALCO, GAIA.</t>
  </si>
  <si>
    <t>NUM90066780000N</t>
  </si>
  <si>
    <t>RESORTE EXTERIOR ACUMULADOR. CAJA DE POTENCIA. REGULADOR.</t>
  </si>
  <si>
    <t>NUM90066890000N</t>
  </si>
  <si>
    <t>RESORTE AMORTIGUADOR. CAJA DE POTENCIA. REGULADOR.</t>
  </si>
  <si>
    <t>NUM91313000000N</t>
  </si>
  <si>
    <t>Conector Completo 16 Polos para Regulador WoodWard. Locomotora GM GT22</t>
  </si>
  <si>
    <t>NUM00830601190N</t>
  </si>
  <si>
    <t>TOBERA PARA INYECTOR MOTOR DIESEL CATERPILLAR DE LOC. GE U10</t>
  </si>
  <si>
    <t>NUM00830612080N</t>
  </si>
  <si>
    <t>PERNO R/F 40019587, PLANO 008306DTMR0309 ITEM 1</t>
  </si>
  <si>
    <t>9427520 Pl: 008306DTMR0309</t>
  </si>
  <si>
    <t>NUM00830714530N</t>
  </si>
  <si>
    <t>RESORTE P/VÁLVULA</t>
  </si>
  <si>
    <t>NUM00830714690N</t>
  </si>
  <si>
    <t>ELEM FILT 190.5MM P/FILTRO POST D/RESUM</t>
  </si>
  <si>
    <t>NUM00830718390N</t>
  </si>
  <si>
    <t>SOPORTE DE RETÉN</t>
  </si>
  <si>
    <t>NUM00830723820N</t>
  </si>
  <si>
    <t>Unión tipo "Dresser", Diámetro 1" y largo 7" 1/2 para motores Diesel. Loc GM.</t>
  </si>
  <si>
    <t>NUM00830730080N</t>
  </si>
  <si>
    <t>MANGA P/PROTECTOR DE BAJA PRESIÓN</t>
  </si>
  <si>
    <t>NUM00830730100N</t>
  </si>
  <si>
    <t>NUM00830805380N</t>
  </si>
  <si>
    <t>MALLA DE LA TAPA ENTRADA DE AGUA AL RADIADOR. R/F 8432428</t>
  </si>
  <si>
    <t>NUM00830900080N</t>
  </si>
  <si>
    <t>REGULADOR WOODWARD GM R/F 9549693</t>
  </si>
  <si>
    <t>NUM00830528540N</t>
  </si>
  <si>
    <t>CONDUCTO P/AIRE</t>
  </si>
  <si>
    <t>NUM00860947290N</t>
  </si>
  <si>
    <t>CONJ.RESIST.TUB.RE17,,6000/120</t>
  </si>
  <si>
    <t>NUM00850523630N</t>
  </si>
  <si>
    <t>VÁLVULA DE RETENCIÓN P.M. 2-A-2, HORIZONTAL, COMP. R/F 8331916</t>
  </si>
  <si>
    <t>NUM00860951910N</t>
  </si>
  <si>
    <t>Diodo silicÃn 3 A  de módulo de circuito para locomotoras GM.</t>
  </si>
  <si>
    <t>NUM00860927130N</t>
  </si>
  <si>
    <t>DIODO ZENER Z1-Z3 - LOCOMOTORA GM</t>
  </si>
  <si>
    <t>NUM00860942130N</t>
  </si>
  <si>
    <t>DIODO ZENER</t>
  </si>
  <si>
    <t>NUM00860968460N</t>
  </si>
  <si>
    <t>FUSIBLE 60A 250V CAMP. D14</t>
  </si>
  <si>
    <t>NUM00860605210N</t>
  </si>
  <si>
    <t>CONTACTOR BFA RF 8332661</t>
  </si>
  <si>
    <t>NUM00860605810N</t>
  </si>
  <si>
    <t>BOBINA</t>
  </si>
  <si>
    <t>NUM00860706650N</t>
  </si>
  <si>
    <t>ALOJAMIENTO P/CONTACTO FIJO</t>
  </si>
  <si>
    <t>NUM00860619450N</t>
  </si>
  <si>
    <t>JUEGO DE REPARACIÓN DE CONTACTOR DE POTENCIA. R/F 9098726</t>
  </si>
  <si>
    <t>NUM00860927350N</t>
  </si>
  <si>
    <t>RECTIFICADOR PUENTE CD GR - R/F 8385325</t>
  </si>
  <si>
    <t>NUM00860946150N</t>
  </si>
  <si>
    <t>CAPACITOR</t>
  </si>
  <si>
    <t>NUM00860947110N</t>
  </si>
  <si>
    <t>RESISTENCIA TUBULAR RE13, 35 OHM 50W</t>
  </si>
  <si>
    <t>NUM00860947130N</t>
  </si>
  <si>
    <t>CONJ DE RESISTENCIAS</t>
  </si>
  <si>
    <t>NUM00860947470N</t>
  </si>
  <si>
    <t>RESISTENCIA 400W/3,75OHMS P/FARO CABEC</t>
  </si>
  <si>
    <t>NUM00860950050N</t>
  </si>
  <si>
    <t>DIODO DE SILICIO</t>
  </si>
  <si>
    <t>NUM00860950110N</t>
  </si>
  <si>
    <t>DIODO BASE NEGATIVA P/SCR R/F 8452949</t>
  </si>
  <si>
    <t>NUM00860950150N</t>
  </si>
  <si>
    <t>DIODO DE SILICON LIBRE 840REV.V.R.M.S - 250A</t>
  </si>
  <si>
    <t>NUM00860950830N</t>
  </si>
  <si>
    <t>SUPRESOR COMPLETO. R/F 8452963</t>
  </si>
  <si>
    <t>NUM00860954110N</t>
  </si>
  <si>
    <t>CAPACITOR SCR CONMUTACIÃ"N 5MF 440V</t>
  </si>
  <si>
    <t>NUM00860959930N</t>
  </si>
  <si>
    <t>LLAVE DE CORTE. R/F 8448859.</t>
  </si>
  <si>
    <t>NUM00830617130N</t>
  </si>
  <si>
    <t>Junta para brida de carter­a de combustible.</t>
  </si>
  <si>
    <t>NUM00860961110N</t>
  </si>
  <si>
    <t>Llave IS de 8 contactos, para locomotoras GM.</t>
  </si>
  <si>
    <t>NUM00860961190N</t>
  </si>
  <si>
    <t>RESISTENCIA RE25/26 750 OHM 50W</t>
  </si>
  <si>
    <t>NUM91317050000N</t>
  </si>
  <si>
    <t>JUNTA CARCAZA</t>
  </si>
  <si>
    <t>NUM00872100590N</t>
  </si>
  <si>
    <t>PORTAESCOBILLA COMPLETO--REF: 1967354</t>
  </si>
  <si>
    <t>NUM00830528210N</t>
  </si>
  <si>
    <t>Manga para tubo sensor de filtros inerciales, para MD 645-E3 de locomotoras GM.</t>
  </si>
  <si>
    <t>NUM00890601090N</t>
  </si>
  <si>
    <t>Manga de salida de filtros inerciales, para MD 645-E3 de locomotoras GM</t>
  </si>
  <si>
    <t>NUM00830714630N</t>
  </si>
  <si>
    <t>NUM91310470000N</t>
  </si>
  <si>
    <t>COJINETE</t>
  </si>
  <si>
    <t>NUM00860606290N</t>
  </si>
  <si>
    <t>Tapa del contacto auxiliar del contactor GFC, contactor STA y contactor GFD. Loc GM</t>
  </si>
  <si>
    <t>NUM00830818410N</t>
  </si>
  <si>
    <t>Tapa de tanque de agua - 7 P.S.I. Locomotoras GM.</t>
  </si>
  <si>
    <t>NUM91310760000N</t>
  </si>
  <si>
    <t>RECTIFICADOR DE 5 PLACAS, 0.5 A. LOCOMOTORAS GENERAL MOTORS</t>
  </si>
  <si>
    <t>NUM91312770000N</t>
  </si>
  <si>
    <t>RECTIFICADOR 0.15A 80V. LOCOMOTORAS GENERAL MOTORS</t>
  </si>
  <si>
    <t>EX-2019-19477645- -APN-SG#SOFSE</t>
  </si>
  <si>
    <t>22/2019</t>
  </si>
  <si>
    <t>“ADQUISICIÓN DE REPUESTOS PARA LOCOMOTORAS GENERAL MOTORS”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</si>
</sst>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2C0A]#,###.00;[Red]\([$$-2C0A]#,###.00\)"/>
    <numFmt numFmtId="165" formatCode="_ &quot;$ &quot;* #,##0.00_ ;_ &quot;$ &quot;* \-#,##0.00_ ;_ &quot;$ &quot;* \-??_ ;_ @_ "/>
  </numFmts>
  <fonts count="21">
    <font>
      <sz val="11"/>
      <color theme="1"/>
      <name val="Calibri"/>
      <family val="2"/>
      <scheme val="minor"/>
    </font>
    <font>
      <sz val="10"/>
      <name val="Arial"/>
      <family val="2"/>
    </font>
    <font>
      <b/>
      <sz val="14"/>
      <name val="Arial"/>
      <family val="2"/>
    </font>
    <font>
      <b/>
      <sz val="10"/>
      <name val="Arial"/>
      <family val="2"/>
    </font>
    <font>
      <sz val="11"/>
      <color theme="1"/>
      <name val="Calibri"/>
      <family val="2"/>
      <scheme val="minor"/>
    </font>
    <font>
      <b/>
      <sz val="11"/>
      <name val="Arial"/>
      <family val="2"/>
    </font>
    <font>
      <sz val="10"/>
      <color rgb="FF000000"/>
      <name val="Arial"/>
      <family val="2"/>
    </font>
    <font>
      <sz val="10"/>
      <color theme="1"/>
      <name val="Arial"/>
      <family val="2"/>
    </font>
    <font>
      <b/>
      <sz val="10"/>
      <color theme="1"/>
      <name val="Arial"/>
      <family val="2"/>
    </font>
    <font>
      <b/>
      <u/>
      <sz val="11"/>
      <name val="Arial"/>
      <family val="2"/>
    </font>
    <font>
      <b/>
      <u/>
      <sz val="10"/>
      <color theme="1"/>
      <name val="Arial"/>
      <family val="2"/>
    </font>
    <font>
      <sz val="10"/>
      <name val="Mangal"/>
      <family val="2"/>
    </font>
    <font>
      <sz val="11"/>
      <name val="Arial"/>
      <family val="2"/>
    </font>
    <font>
      <b/>
      <u/>
      <sz val="10"/>
      <name val="Arial"/>
      <family val="2"/>
    </font>
    <font>
      <i/>
      <sz val="10"/>
      <name val="Arial"/>
      <family val="2"/>
    </font>
    <font>
      <sz val="11"/>
      <color theme="1"/>
      <name val="Arial"/>
      <family val="2"/>
    </font>
    <font>
      <b/>
      <u/>
      <sz val="12"/>
      <color theme="1"/>
      <name val="Arial"/>
      <family val="2"/>
    </font>
    <font>
      <u/>
      <sz val="10"/>
      <name val="Arial"/>
      <family val="2"/>
    </font>
    <font>
      <b/>
      <i/>
      <u/>
      <sz val="10"/>
      <color theme="1"/>
      <name val="Arial"/>
      <family val="2"/>
    </font>
    <font>
      <sz val="11"/>
      <color rgb="FF000000"/>
      <name val="Calibri"/>
      <family val="2"/>
    </font>
    <font>
      <sz val="11"/>
      <color rgb="FF333333"/>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5F97D5"/>
        <bgColor indexed="64"/>
      </patternFill>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
      <patternFill patternType="lightUp">
        <bgColor auto="1"/>
      </patternFill>
    </fill>
    <fill>
      <patternFill patternType="solid">
        <fgColor rgb="FFFFFFFF"/>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s>
  <cellStyleXfs count="6">
    <xf numFmtId="0" fontId="0" fillId="0" borderId="0"/>
    <xf numFmtId="0" fontId="1" fillId="0" borderId="0"/>
    <xf numFmtId="43"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11" fillId="0" borderId="0" applyFill="0" applyBorder="0" applyAlignment="0" applyProtection="0"/>
  </cellStyleXfs>
  <cellXfs count="239">
    <xf numFmtId="0" fontId="0" fillId="0" borderId="0" xfId="0"/>
    <xf numFmtId="0" fontId="7" fillId="6" borderId="0" xfId="0" applyFont="1" applyFill="1" applyBorder="1" applyProtection="1">
      <protection locked="0"/>
    </xf>
    <xf numFmtId="0" fontId="1" fillId="6" borderId="7" xfId="1"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wrapText="1"/>
      <protection hidden="1"/>
    </xf>
    <xf numFmtId="0" fontId="1" fillId="6" borderId="27" xfId="1"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1" fillId="6" borderId="20" xfId="1" applyFont="1" applyFill="1" applyBorder="1" applyAlignment="1" applyProtection="1">
      <alignment horizontal="center" vertical="center" wrapText="1"/>
      <protection hidden="1"/>
    </xf>
    <xf numFmtId="0" fontId="6" fillId="6" borderId="20" xfId="0" applyFont="1" applyFill="1" applyBorder="1" applyAlignment="1" applyProtection="1">
      <alignment horizontal="center" vertical="center" wrapText="1"/>
      <protection hidden="1"/>
    </xf>
    <xf numFmtId="0" fontId="5" fillId="6" borderId="6" xfId="1" applyFont="1" applyFill="1" applyBorder="1" applyAlignment="1" applyProtection="1">
      <alignment vertical="center"/>
      <protection hidden="1"/>
    </xf>
    <xf numFmtId="0" fontId="7" fillId="6" borderId="0" xfId="0" applyFont="1" applyFill="1" applyBorder="1" applyProtection="1">
      <protection hidden="1"/>
    </xf>
    <xf numFmtId="0" fontId="9" fillId="6" borderId="2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protection hidden="1"/>
    </xf>
    <xf numFmtId="0" fontId="9" fillId="6" borderId="27" xfId="1" applyFont="1" applyFill="1" applyBorder="1" applyAlignment="1" applyProtection="1">
      <alignment vertical="center" wrapText="1"/>
      <protection locked="0"/>
    </xf>
    <xf numFmtId="0" fontId="7" fillId="6" borderId="13" xfId="0" applyFont="1" applyFill="1" applyBorder="1" applyProtection="1">
      <protection locked="0"/>
    </xf>
    <xf numFmtId="0" fontId="7" fillId="6" borderId="31" xfId="0" applyFont="1" applyFill="1" applyBorder="1" applyProtection="1">
      <protection locked="0"/>
    </xf>
    <xf numFmtId="0" fontId="9" fillId="6" borderId="6" xfId="1" applyFont="1" applyFill="1" applyBorder="1" applyAlignment="1" applyProtection="1">
      <alignment vertical="center"/>
      <protection hidden="1"/>
    </xf>
    <xf numFmtId="0" fontId="3" fillId="5" borderId="0" xfId="1" applyFont="1" applyFill="1" applyBorder="1" applyAlignment="1" applyProtection="1">
      <alignment vertical="center"/>
      <protection hidden="1"/>
    </xf>
    <xf numFmtId="0" fontId="7" fillId="6" borderId="9" xfId="0" applyFont="1" applyFill="1" applyBorder="1" applyProtection="1">
      <protection hidden="1"/>
    </xf>
    <xf numFmtId="0" fontId="7" fillId="6" borderId="10" xfId="0" applyFont="1" applyFill="1" applyBorder="1" applyProtection="1">
      <protection hidden="1"/>
    </xf>
    <xf numFmtId="0" fontId="3" fillId="5" borderId="10" xfId="1" applyFont="1" applyFill="1" applyBorder="1" applyAlignment="1" applyProtection="1">
      <alignment horizontal="center"/>
      <protection hidden="1"/>
    </xf>
    <xf numFmtId="0" fontId="7" fillId="6" borderId="33" xfId="0" applyFont="1" applyFill="1" applyBorder="1" applyProtection="1">
      <protection locked="0"/>
    </xf>
    <xf numFmtId="4" fontId="6" fillId="6" borderId="28" xfId="0" applyNumberFormat="1" applyFont="1" applyFill="1" applyBorder="1" applyAlignment="1" applyProtection="1">
      <alignment horizontal="right" vertical="center" wrapText="1"/>
    </xf>
    <xf numFmtId="0" fontId="1" fillId="4" borderId="6" xfId="1" applyFont="1" applyFill="1" applyBorder="1" applyProtection="1">
      <protection hidden="1"/>
    </xf>
    <xf numFmtId="0" fontId="1" fillId="4" borderId="0" xfId="1" applyFont="1" applyFill="1" applyBorder="1" applyProtection="1">
      <protection hidden="1"/>
    </xf>
    <xf numFmtId="0" fontId="1" fillId="4" borderId="0" xfId="1" applyFont="1" applyFill="1" applyBorder="1" applyAlignment="1" applyProtection="1">
      <alignment horizontal="left" vertical="center"/>
      <protection hidden="1"/>
    </xf>
    <xf numFmtId="0" fontId="1" fillId="4" borderId="17" xfId="1" applyFont="1" applyFill="1" applyBorder="1" applyAlignment="1" applyProtection="1">
      <alignment horizontal="left" vertical="center"/>
      <protection hidden="1"/>
    </xf>
    <xf numFmtId="0" fontId="1" fillId="4" borderId="9" xfId="1" applyFont="1" applyFill="1" applyBorder="1" applyProtection="1">
      <protection hidden="1"/>
    </xf>
    <xf numFmtId="0" fontId="1" fillId="4" borderId="10" xfId="1" applyFont="1" applyFill="1" applyBorder="1" applyProtection="1">
      <protection hidden="1"/>
    </xf>
    <xf numFmtId="0" fontId="1" fillId="4" borderId="10" xfId="1" applyFont="1" applyFill="1" applyBorder="1" applyAlignment="1" applyProtection="1">
      <alignment horizontal="left" vertical="center"/>
      <protection hidden="1"/>
    </xf>
    <xf numFmtId="0" fontId="1" fillId="4" borderId="16" xfId="1" applyFont="1" applyFill="1" applyBorder="1" applyAlignment="1" applyProtection="1">
      <alignment horizontal="left" vertical="center"/>
      <protection hidden="1"/>
    </xf>
    <xf numFmtId="0" fontId="7" fillId="7" borderId="0" xfId="0" applyFont="1" applyFill="1" applyProtection="1">
      <protection hidden="1"/>
    </xf>
    <xf numFmtId="0" fontId="7" fillId="5" borderId="0" xfId="0" applyFont="1" applyFill="1" applyProtection="1">
      <protection hidden="1"/>
    </xf>
    <xf numFmtId="0" fontId="8" fillId="5" borderId="0" xfId="0" applyFont="1" applyFill="1" applyProtection="1">
      <protection hidden="1"/>
    </xf>
    <xf numFmtId="0" fontId="7" fillId="5" borderId="22" xfId="0" applyFont="1" applyFill="1" applyBorder="1" applyProtection="1">
      <protection hidden="1"/>
    </xf>
    <xf numFmtId="0" fontId="7" fillId="5" borderId="23" xfId="0" applyFont="1" applyFill="1" applyBorder="1" applyProtection="1">
      <protection hidden="1"/>
    </xf>
    <xf numFmtId="10" fontId="7" fillId="5" borderId="29" xfId="0" applyNumberFormat="1" applyFont="1" applyFill="1" applyBorder="1" applyProtection="1">
      <protection hidden="1"/>
    </xf>
    <xf numFmtId="0" fontId="7" fillId="5" borderId="25" xfId="0" applyFont="1" applyFill="1" applyBorder="1" applyProtection="1">
      <protection hidden="1"/>
    </xf>
    <xf numFmtId="0" fontId="7" fillId="5" borderId="0" xfId="0" applyFont="1" applyFill="1" applyBorder="1" applyProtection="1">
      <protection hidden="1"/>
    </xf>
    <xf numFmtId="9" fontId="7" fillId="5" borderId="24" xfId="0" applyNumberFormat="1" applyFont="1" applyFill="1" applyBorder="1" applyProtection="1">
      <protection hidden="1"/>
    </xf>
    <xf numFmtId="0" fontId="7" fillId="5" borderId="24" xfId="0" applyFont="1" applyFill="1" applyBorder="1" applyProtection="1">
      <protection hidden="1"/>
    </xf>
    <xf numFmtId="0" fontId="7" fillId="5" borderId="26" xfId="0" applyFont="1" applyFill="1" applyBorder="1" applyProtection="1">
      <protection hidden="1"/>
    </xf>
    <xf numFmtId="0" fontId="7" fillId="5" borderId="8" xfId="0" applyFont="1" applyFill="1" applyBorder="1" applyProtection="1">
      <protection hidden="1"/>
    </xf>
    <xf numFmtId="0" fontId="7" fillId="5" borderId="30" xfId="0" applyFont="1" applyFill="1" applyBorder="1" applyProtection="1">
      <protection hidden="1"/>
    </xf>
    <xf numFmtId="0" fontId="1" fillId="6" borderId="0" xfId="1" applyFont="1" applyFill="1" applyProtection="1">
      <protection locked="0"/>
    </xf>
    <xf numFmtId="0" fontId="1" fillId="6" borderId="0" xfId="1" applyFont="1" applyFill="1" applyAlignment="1" applyProtection="1">
      <alignment horizontal="left" vertical="center"/>
      <protection locked="0"/>
    </xf>
    <xf numFmtId="4" fontId="6" fillId="6" borderId="50" xfId="0" applyNumberFormat="1" applyFont="1" applyFill="1" applyBorder="1" applyAlignment="1" applyProtection="1">
      <alignment horizontal="right" vertical="center" wrapText="1"/>
    </xf>
    <xf numFmtId="4" fontId="6" fillId="6" borderId="14" xfId="0" applyNumberFormat="1" applyFont="1" applyFill="1" applyBorder="1" applyAlignment="1" applyProtection="1">
      <alignment horizontal="right" vertical="center" wrapText="1"/>
    </xf>
    <xf numFmtId="4" fontId="6" fillId="6" borderId="20" xfId="0" applyNumberFormat="1" applyFont="1" applyFill="1" applyBorder="1" applyAlignment="1" applyProtection="1">
      <alignment horizontal="right" vertical="center" wrapText="1"/>
      <protection locked="0"/>
    </xf>
    <xf numFmtId="4" fontId="6" fillId="6" borderId="20" xfId="0" applyNumberFormat="1" applyFont="1" applyFill="1" applyBorder="1" applyAlignment="1" applyProtection="1">
      <alignment horizontal="right" vertical="center" wrapText="1"/>
    </xf>
    <xf numFmtId="4" fontId="6" fillId="6" borderId="46" xfId="0" applyNumberFormat="1" applyFont="1" applyFill="1" applyBorder="1" applyAlignment="1" applyProtection="1">
      <alignment horizontal="right" vertical="center" wrapText="1"/>
    </xf>
    <xf numFmtId="4" fontId="6" fillId="6" borderId="12" xfId="0" applyNumberFormat="1" applyFont="1" applyFill="1" applyBorder="1" applyAlignment="1" applyProtection="1">
      <alignment horizontal="right" vertical="center" wrapText="1"/>
      <protection locked="0"/>
    </xf>
    <xf numFmtId="4" fontId="6" fillId="6" borderId="48" xfId="0" applyNumberFormat="1" applyFont="1" applyFill="1" applyBorder="1" applyAlignment="1" applyProtection="1">
      <alignment horizontal="right" vertical="center" wrapText="1"/>
    </xf>
    <xf numFmtId="0" fontId="10" fillId="5" borderId="0" xfId="0" applyFont="1" applyFill="1" applyProtection="1">
      <protection hidden="1"/>
    </xf>
    <xf numFmtId="10" fontId="6" fillId="6" borderId="14" xfId="3" applyNumberFormat="1" applyFont="1" applyFill="1" applyBorder="1" applyAlignment="1" applyProtection="1">
      <alignment horizontal="right" vertical="center" wrapText="1"/>
      <protection locked="0"/>
    </xf>
    <xf numFmtId="10" fontId="6" fillId="6" borderId="20" xfId="3" applyNumberFormat="1" applyFont="1" applyFill="1" applyBorder="1" applyAlignment="1" applyProtection="1">
      <alignment horizontal="right" vertical="center" wrapText="1"/>
      <protection locked="0"/>
    </xf>
    <xf numFmtId="0" fontId="3" fillId="6" borderId="6" xfId="1" applyFont="1" applyFill="1" applyBorder="1" applyAlignment="1" applyProtection="1">
      <alignment vertical="center"/>
      <protection hidden="1"/>
    </xf>
    <xf numFmtId="0" fontId="13" fillId="6" borderId="2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protection hidden="1"/>
    </xf>
    <xf numFmtId="0" fontId="13" fillId="6" borderId="6" xfId="1" applyFont="1" applyFill="1" applyBorder="1" applyAlignment="1" applyProtection="1">
      <alignment vertical="center"/>
      <protection hidden="1"/>
    </xf>
    <xf numFmtId="4" fontId="6" fillId="6" borderId="7" xfId="0" applyNumberFormat="1" applyFont="1" applyFill="1" applyBorder="1" applyAlignment="1" applyProtection="1">
      <alignment horizontal="right" vertical="center" wrapText="1"/>
      <protection locked="0"/>
    </xf>
    <xf numFmtId="4" fontId="6" fillId="6" borderId="27" xfId="0" applyNumberFormat="1" applyFont="1" applyFill="1" applyBorder="1" applyAlignment="1" applyProtection="1">
      <alignment horizontal="right" vertical="center" wrapText="1"/>
      <protection locked="0"/>
    </xf>
    <xf numFmtId="4" fontId="6" fillId="6" borderId="15" xfId="0" applyNumberFormat="1" applyFont="1" applyFill="1" applyBorder="1" applyAlignment="1" applyProtection="1">
      <alignment horizontal="right" vertical="center" wrapText="1"/>
      <protection locked="0"/>
    </xf>
    <xf numFmtId="4" fontId="14" fillId="6" borderId="12" xfId="2" applyNumberFormat="1" applyFont="1" applyFill="1" applyBorder="1" applyAlignment="1" applyProtection="1">
      <alignment horizontal="right" vertical="center"/>
      <protection locked="0"/>
    </xf>
    <xf numFmtId="4" fontId="6" fillId="6" borderId="49" xfId="0" applyNumberFormat="1" applyFont="1" applyFill="1" applyBorder="1" applyAlignment="1" applyProtection="1">
      <alignment horizontal="right" vertical="center" wrapText="1"/>
      <protection locked="0"/>
    </xf>
    <xf numFmtId="0" fontId="3" fillId="3" borderId="10" xfId="1" applyFont="1" applyFill="1" applyBorder="1" applyAlignment="1" applyProtection="1">
      <alignment horizontal="left" vertical="center"/>
    </xf>
    <xf numFmtId="0" fontId="3" fillId="6" borderId="0" xfId="1" applyFont="1" applyFill="1" applyBorder="1" applyAlignment="1" applyProtection="1">
      <alignment vertical="center" wrapText="1"/>
      <protection hidden="1"/>
    </xf>
    <xf numFmtId="0" fontId="3" fillId="6" borderId="6" xfId="1" applyFont="1" applyFill="1" applyBorder="1" applyAlignment="1" applyProtection="1">
      <alignment vertical="center" wrapText="1"/>
      <protection hidden="1"/>
    </xf>
    <xf numFmtId="0" fontId="1" fillId="6" borderId="35" xfId="1" applyFont="1" applyFill="1" applyBorder="1" applyAlignment="1" applyProtection="1">
      <alignment horizontal="center" vertical="center"/>
      <protection hidden="1"/>
    </xf>
    <xf numFmtId="0" fontId="1" fillId="6" borderId="43" xfId="1" applyFont="1" applyFill="1" applyBorder="1" applyAlignment="1" applyProtection="1">
      <alignment horizontal="center" vertical="center"/>
      <protection hidden="1"/>
    </xf>
    <xf numFmtId="0" fontId="13" fillId="6" borderId="27" xfId="1" applyFont="1" applyFill="1" applyBorder="1" applyAlignment="1" applyProtection="1">
      <alignment vertical="center" wrapText="1"/>
    </xf>
    <xf numFmtId="0" fontId="13" fillId="6" borderId="15" xfId="1" applyFont="1" applyFill="1" applyBorder="1" applyAlignment="1" applyProtection="1">
      <alignment horizontal="center" vertical="center" wrapText="1"/>
    </xf>
    <xf numFmtId="4" fontId="6" fillId="8" borderId="14" xfId="0" applyNumberFormat="1" applyFont="1" applyFill="1" applyBorder="1" applyAlignment="1" applyProtection="1">
      <alignment horizontal="right" vertical="center" wrapText="1"/>
    </xf>
    <xf numFmtId="4" fontId="14" fillId="8" borderId="14" xfId="2" applyNumberFormat="1" applyFont="1" applyFill="1" applyBorder="1" applyAlignment="1" applyProtection="1">
      <alignment horizontal="right" vertical="center"/>
    </xf>
    <xf numFmtId="4" fontId="6" fillId="8" borderId="20" xfId="0" applyNumberFormat="1" applyFont="1" applyFill="1" applyBorder="1" applyAlignment="1" applyProtection="1">
      <alignment horizontal="right" vertical="center" wrapText="1"/>
    </xf>
    <xf numFmtId="4" fontId="14" fillId="8" borderId="20" xfId="2" applyNumberFormat="1" applyFont="1" applyFill="1" applyBorder="1" applyAlignment="1" applyProtection="1">
      <alignment horizontal="right" vertical="center"/>
    </xf>
    <xf numFmtId="0" fontId="3" fillId="6" borderId="41" xfId="1" applyFont="1" applyFill="1" applyBorder="1" applyAlignment="1" applyProtection="1">
      <alignment horizontal="center" vertical="center"/>
    </xf>
    <xf numFmtId="0" fontId="3" fillId="6" borderId="42" xfId="1" applyFont="1" applyFill="1" applyBorder="1" applyAlignment="1" applyProtection="1">
      <alignment horizontal="center" vertical="center"/>
    </xf>
    <xf numFmtId="0" fontId="3" fillId="6" borderId="37" xfId="1" applyFont="1" applyFill="1" applyBorder="1" applyAlignment="1" applyProtection="1">
      <alignment horizontal="center" vertical="center"/>
    </xf>
    <xf numFmtId="0" fontId="3" fillId="6" borderId="35" xfId="1" applyFont="1" applyFill="1" applyBorder="1" applyAlignment="1" applyProtection="1">
      <alignment horizontal="center" vertical="center"/>
    </xf>
    <xf numFmtId="0" fontId="1" fillId="6" borderId="17" xfId="1" applyFont="1" applyFill="1" applyBorder="1" applyAlignment="1" applyProtection="1">
      <alignment horizontal="left" vertical="center" wrapText="1"/>
      <protection hidden="1"/>
    </xf>
    <xf numFmtId="0" fontId="12" fillId="5" borderId="0" xfId="1" applyFont="1" applyFill="1" applyBorder="1" applyAlignment="1" applyProtection="1">
      <alignment vertical="center"/>
      <protection hidden="1"/>
    </xf>
    <xf numFmtId="0" fontId="3" fillId="6" borderId="16" xfId="1" applyFont="1" applyFill="1" applyBorder="1" applyAlignment="1" applyProtection="1">
      <alignment vertical="center" wrapText="1"/>
      <protection hidden="1"/>
    </xf>
    <xf numFmtId="0" fontId="2" fillId="3" borderId="10" xfId="1" applyFont="1" applyFill="1" applyBorder="1" applyAlignment="1" applyProtection="1">
      <alignment horizontal="right" vertical="center"/>
      <protection hidden="1"/>
    </xf>
    <xf numFmtId="4" fontId="2" fillId="3" borderId="10" xfId="2" applyNumberFormat="1" applyFont="1" applyFill="1" applyBorder="1" applyAlignment="1" applyProtection="1">
      <alignment horizontal="right" vertical="center"/>
      <protection locked="0"/>
    </xf>
    <xf numFmtId="4" fontId="2" fillId="3" borderId="10" xfId="2" applyNumberFormat="1" applyFont="1" applyFill="1" applyBorder="1" applyAlignment="1" applyProtection="1">
      <alignment horizontal="right" vertical="center"/>
    </xf>
    <xf numFmtId="43" fontId="2" fillId="3" borderId="16" xfId="4" applyFont="1" applyFill="1" applyBorder="1" applyAlignment="1" applyProtection="1">
      <alignment vertical="center"/>
    </xf>
    <xf numFmtId="4" fontId="2" fillId="3" borderId="16" xfId="2" applyNumberFormat="1" applyFont="1" applyFill="1" applyBorder="1" applyAlignment="1" applyProtection="1">
      <alignment vertical="center"/>
    </xf>
    <xf numFmtId="0" fontId="1" fillId="2" borderId="20" xfId="1" applyFont="1" applyFill="1" applyBorder="1" applyAlignment="1" applyProtection="1">
      <alignment horizontal="center" vertical="center"/>
      <protection hidden="1"/>
    </xf>
    <xf numFmtId="0" fontId="16" fillId="7" borderId="0" xfId="0" applyFont="1" applyFill="1" applyProtection="1">
      <protection hidden="1"/>
    </xf>
    <xf numFmtId="0" fontId="1" fillId="6" borderId="4" xfId="1" applyFont="1" applyFill="1" applyBorder="1" applyAlignment="1" applyProtection="1">
      <alignment horizontal="left" vertical="center"/>
    </xf>
    <xf numFmtId="0" fontId="18" fillId="5" borderId="0" xfId="0" applyFont="1" applyFill="1" applyProtection="1">
      <protection hidden="1"/>
    </xf>
    <xf numFmtId="0" fontId="13" fillId="5" borderId="0" xfId="1"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1" fillId="4" borderId="1" xfId="1" applyFont="1" applyFill="1" applyBorder="1" applyProtection="1">
      <protection hidden="1"/>
    </xf>
    <xf numFmtId="0" fontId="1" fillId="4" borderId="2" xfId="1" applyFont="1" applyFill="1" applyBorder="1" applyProtection="1">
      <protection hidden="1"/>
    </xf>
    <xf numFmtId="0" fontId="1" fillId="4" borderId="2" xfId="1" applyFont="1" applyFill="1" applyBorder="1" applyAlignment="1" applyProtection="1">
      <alignment horizontal="left" vertical="center"/>
      <protection hidden="1"/>
    </xf>
    <xf numFmtId="0" fontId="1" fillId="4" borderId="3" xfId="1" applyFont="1" applyFill="1" applyBorder="1" applyAlignment="1" applyProtection="1">
      <alignment horizontal="left" vertical="center"/>
      <protection hidden="1"/>
    </xf>
    <xf numFmtId="4" fontId="2" fillId="3" borderId="16" xfId="2" applyNumberFormat="1" applyFont="1" applyFill="1" applyBorder="1" applyAlignment="1" applyProtection="1">
      <alignment horizontal="right" vertical="center"/>
    </xf>
    <xf numFmtId="9" fontId="6" fillId="6" borderId="20" xfId="3" applyFont="1" applyFill="1" applyBorder="1" applyAlignment="1" applyProtection="1">
      <alignment horizontal="right" vertical="center" wrapText="1"/>
      <protection locked="0"/>
    </xf>
    <xf numFmtId="49" fontId="6" fillId="6" borderId="14" xfId="0" applyNumberFormat="1" applyFont="1" applyFill="1" applyBorder="1" applyAlignment="1" applyProtection="1">
      <alignment horizontal="center" vertical="center" wrapText="1"/>
      <protection hidden="1"/>
    </xf>
    <xf numFmtId="4" fontId="6" fillId="6" borderId="14" xfId="0" applyNumberFormat="1" applyFont="1" applyFill="1" applyBorder="1" applyAlignment="1" applyProtection="1">
      <alignment horizontal="right" vertical="center" wrapText="1"/>
      <protection locked="0"/>
    </xf>
    <xf numFmtId="49" fontId="6" fillId="6" borderId="20" xfId="0" applyNumberFormat="1" applyFont="1" applyFill="1" applyBorder="1" applyAlignment="1" applyProtection="1">
      <alignment horizontal="center" vertical="center" wrapText="1"/>
      <protection hidden="1"/>
    </xf>
    <xf numFmtId="0" fontId="1" fillId="6" borderId="36" xfId="1" applyFont="1" applyFill="1" applyBorder="1" applyAlignment="1" applyProtection="1">
      <alignment horizontal="center" vertical="center"/>
      <protection hidden="1"/>
    </xf>
    <xf numFmtId="0" fontId="17" fillId="6" borderId="5" xfId="1" applyFont="1" applyFill="1" applyBorder="1" applyAlignment="1" applyProtection="1">
      <alignment vertical="center"/>
    </xf>
    <xf numFmtId="0" fontId="17" fillId="6" borderId="4" xfId="1" applyFont="1" applyFill="1" applyBorder="1" applyAlignment="1" applyProtection="1">
      <alignment vertical="center"/>
    </xf>
    <xf numFmtId="0" fontId="1" fillId="6" borderId="4" xfId="1" applyFont="1" applyFill="1" applyBorder="1" applyAlignment="1" applyProtection="1">
      <alignment vertical="center"/>
      <protection locked="0"/>
    </xf>
    <xf numFmtId="0" fontId="1" fillId="6" borderId="19" xfId="1" applyFont="1" applyFill="1" applyBorder="1" applyAlignment="1" applyProtection="1">
      <alignment vertical="center"/>
      <protection locked="0"/>
    </xf>
    <xf numFmtId="0" fontId="7" fillId="5" borderId="0" xfId="0" applyFont="1" applyFill="1" applyAlignment="1" applyProtection="1">
      <alignment horizontal="center" vertical="center"/>
      <protection hidden="1"/>
    </xf>
    <xf numFmtId="0" fontId="19" fillId="9" borderId="20" xfId="0" applyFont="1" applyFill="1" applyBorder="1" applyAlignment="1">
      <alignment horizontal="center" vertical="center" wrapText="1"/>
    </xf>
    <xf numFmtId="0" fontId="0" fillId="0" borderId="0" xfId="0" applyFont="1" applyAlignment="1">
      <alignment horizontal="left" vertical="center"/>
    </xf>
    <xf numFmtId="0" fontId="0" fillId="0" borderId="0" xfId="0" applyFont="1" applyFill="1" applyProtection="1">
      <protection hidden="1"/>
    </xf>
    <xf numFmtId="0" fontId="0" fillId="5" borderId="0" xfId="0" applyFont="1" applyFill="1" applyProtection="1">
      <protection hidden="1"/>
    </xf>
    <xf numFmtId="0" fontId="0" fillId="5" borderId="0" xfId="0" applyFont="1" applyFill="1" applyAlignment="1" applyProtection="1">
      <alignment horizontal="center" vertical="center"/>
      <protection hidden="1"/>
    </xf>
    <xf numFmtId="0" fontId="20" fillId="0" borderId="0" xfId="0" applyFont="1"/>
    <xf numFmtId="0" fontId="0" fillId="5" borderId="0" xfId="0" applyFont="1" applyFill="1" applyBorder="1" applyProtection="1">
      <protection hidden="1"/>
    </xf>
    <xf numFmtId="0" fontId="9" fillId="6" borderId="6" xfId="1" applyFont="1" applyFill="1" applyBorder="1" applyAlignment="1" applyProtection="1">
      <alignment horizontal="left" vertical="center"/>
      <protection hidden="1"/>
    </xf>
    <xf numFmtId="0" fontId="9" fillId="6" borderId="0" xfId="1" applyFont="1" applyFill="1" applyBorder="1" applyAlignment="1" applyProtection="1">
      <alignment horizontal="left" vertical="center"/>
      <protection hidden="1"/>
    </xf>
    <xf numFmtId="0" fontId="9" fillId="6" borderId="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wrapText="1"/>
      <protection hidden="1"/>
    </xf>
    <xf numFmtId="0" fontId="12" fillId="6" borderId="34" xfId="1" applyFont="1" applyFill="1" applyBorder="1" applyAlignment="1" applyProtection="1">
      <alignment horizontal="center" vertical="center"/>
      <protection locked="0"/>
    </xf>
    <xf numFmtId="0" fontId="12" fillId="6" borderId="32" xfId="1" applyFont="1" applyFill="1" applyBorder="1" applyAlignment="1" applyProtection="1">
      <alignment horizontal="center" vertical="center"/>
      <protection locked="0"/>
    </xf>
    <xf numFmtId="0" fontId="12" fillId="6" borderId="39" xfId="1" applyFont="1" applyFill="1" applyBorder="1" applyAlignment="1" applyProtection="1">
      <alignment horizontal="center" vertical="center"/>
      <protection locked="0"/>
    </xf>
    <xf numFmtId="0" fontId="12" fillId="6" borderId="37"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3"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0" fontId="12" fillId="6" borderId="8" xfId="1" applyFont="1" applyFill="1" applyBorder="1" applyAlignment="1" applyProtection="1">
      <alignment horizontal="center" vertical="center" wrapText="1"/>
      <protection locked="0"/>
    </xf>
    <xf numFmtId="0" fontId="12" fillId="6" borderId="38" xfId="1" applyFont="1" applyFill="1" applyBorder="1" applyAlignment="1" applyProtection="1">
      <alignment horizontal="center" vertical="center" wrapText="1"/>
      <protection locked="0"/>
    </xf>
    <xf numFmtId="0" fontId="12" fillId="6" borderId="34" xfId="1" applyFont="1" applyFill="1" applyBorder="1" applyAlignment="1" applyProtection="1">
      <alignment horizontal="center" vertical="justify"/>
      <protection locked="0"/>
    </xf>
    <xf numFmtId="0" fontId="12" fillId="6" borderId="32" xfId="1" applyFont="1" applyFill="1" applyBorder="1" applyAlignment="1" applyProtection="1">
      <alignment horizontal="center" vertical="justify"/>
      <protection locked="0"/>
    </xf>
    <xf numFmtId="0" fontId="12" fillId="6" borderId="39" xfId="1" applyFont="1" applyFill="1" applyBorder="1" applyAlignment="1" applyProtection="1">
      <alignment horizontal="center" vertical="justify"/>
      <protection locked="0"/>
    </xf>
    <xf numFmtId="0" fontId="12" fillId="6" borderId="2" xfId="1" applyFont="1" applyFill="1" applyBorder="1" applyAlignment="1" applyProtection="1">
      <alignment horizontal="left" vertical="center" wrapText="1"/>
      <protection hidden="1"/>
    </xf>
    <xf numFmtId="0" fontId="12" fillId="6" borderId="3"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5" fillId="6" borderId="17"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12" fillId="6" borderId="17" xfId="1" applyFont="1" applyFill="1" applyBorder="1" applyAlignment="1" applyProtection="1">
      <alignment horizontal="left" vertical="center" wrapText="1"/>
      <protection hidden="1"/>
    </xf>
    <xf numFmtId="0" fontId="5" fillId="6" borderId="9" xfId="1" applyFont="1" applyFill="1" applyBorder="1" applyAlignment="1" applyProtection="1">
      <alignment horizontal="center"/>
    </xf>
    <xf numFmtId="0" fontId="5" fillId="6" borderId="10" xfId="1" applyFont="1" applyFill="1" applyBorder="1" applyAlignment="1" applyProtection="1">
      <alignment horizontal="center"/>
    </xf>
    <xf numFmtId="0" fontId="5" fillId="6" borderId="16" xfId="1" applyFont="1" applyFill="1" applyBorder="1" applyAlignment="1" applyProtection="1">
      <alignment horizontal="center"/>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9"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17" fillId="5" borderId="5" xfId="1" applyFont="1" applyFill="1" applyBorder="1" applyAlignment="1" applyProtection="1">
      <alignment horizontal="left" vertical="center"/>
      <protection hidden="1"/>
    </xf>
    <xf numFmtId="0" fontId="17" fillId="5" borderId="4" xfId="1" applyFont="1" applyFill="1" applyBorder="1" applyAlignment="1" applyProtection="1">
      <alignment horizontal="left" vertical="center"/>
      <protection hidden="1"/>
    </xf>
    <xf numFmtId="0" fontId="3" fillId="6" borderId="21" xfId="1" applyFont="1" applyFill="1" applyBorder="1" applyAlignment="1" applyProtection="1">
      <alignment horizontal="center" vertical="center"/>
      <protection hidden="1"/>
    </xf>
    <xf numFmtId="0" fontId="3" fillId="6" borderId="54" xfId="1" applyFont="1" applyFill="1" applyBorder="1" applyAlignment="1" applyProtection="1">
      <alignment horizontal="center" vertical="center"/>
      <protection hidden="1"/>
    </xf>
    <xf numFmtId="0" fontId="9" fillId="6" borderId="6" xfId="1" applyFont="1" applyFill="1" applyBorder="1" applyAlignment="1" applyProtection="1">
      <alignment horizontal="left" vertical="center" wrapText="1"/>
      <protection hidden="1"/>
    </xf>
    <xf numFmtId="0" fontId="9" fillId="6" borderId="0" xfId="1" applyFont="1" applyFill="1" applyBorder="1" applyAlignment="1" applyProtection="1">
      <alignment horizontal="left" vertical="center" wrapText="1"/>
      <protection hidden="1"/>
    </xf>
    <xf numFmtId="0" fontId="3" fillId="6" borderId="35" xfId="1" applyFont="1" applyFill="1" applyBorder="1" applyAlignment="1" applyProtection="1">
      <alignment horizontal="center" vertical="center"/>
      <protection hidden="1"/>
    </xf>
    <xf numFmtId="0" fontId="3" fillId="6" borderId="43" xfId="1" applyFont="1" applyFill="1" applyBorder="1" applyAlignment="1" applyProtection="1">
      <alignment horizontal="center" vertical="center"/>
      <protection hidden="1"/>
    </xf>
    <xf numFmtId="0" fontId="3" fillId="6" borderId="11" xfId="1" applyFont="1" applyFill="1" applyBorder="1" applyAlignment="1" applyProtection="1">
      <alignment horizontal="center" vertical="center"/>
      <protection hidden="1"/>
    </xf>
    <xf numFmtId="0" fontId="3" fillId="6" borderId="55" xfId="1"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0" fontId="3" fillId="6" borderId="22"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protection hidden="1"/>
    </xf>
    <xf numFmtId="0" fontId="3" fillId="6" borderId="56" xfId="1" applyFont="1" applyFill="1" applyBorder="1" applyAlignment="1" applyProtection="1">
      <alignment horizontal="center" vertical="center"/>
      <protection hidden="1"/>
    </xf>
    <xf numFmtId="164" fontId="1" fillId="5" borderId="34" xfId="0" applyNumberFormat="1" applyFont="1" applyFill="1" applyBorder="1" applyAlignment="1" applyProtection="1">
      <alignment horizontal="center" vertical="center"/>
      <protection locked="0"/>
    </xf>
    <xf numFmtId="164" fontId="1" fillId="5" borderId="32" xfId="0" applyNumberFormat="1" applyFont="1" applyFill="1" applyBorder="1" applyAlignment="1" applyProtection="1">
      <alignment horizontal="center" vertical="center"/>
      <protection locked="0"/>
    </xf>
    <xf numFmtId="164" fontId="1" fillId="5" borderId="39" xfId="0" applyNumberFormat="1" applyFont="1" applyFill="1" applyBorder="1" applyAlignment="1" applyProtection="1">
      <alignment horizontal="center" vertical="center"/>
      <protection locked="0"/>
    </xf>
    <xf numFmtId="0" fontId="1" fillId="5" borderId="4" xfId="1" applyFont="1" applyFill="1" applyBorder="1" applyAlignment="1" applyProtection="1">
      <alignment horizontal="left" vertical="center"/>
      <protection hidden="1"/>
    </xf>
    <xf numFmtId="0" fontId="1" fillId="5" borderId="19" xfId="1" applyFont="1" applyFill="1" applyBorder="1" applyAlignment="1" applyProtection="1">
      <alignment horizontal="left" vertical="center"/>
      <protection hidden="1"/>
    </xf>
    <xf numFmtId="0" fontId="3" fillId="6" borderId="1" xfId="1" applyFont="1" applyFill="1" applyBorder="1" applyAlignment="1" applyProtection="1">
      <alignment horizontal="center" vertical="center"/>
      <protection hidden="1"/>
    </xf>
    <xf numFmtId="0" fontId="3" fillId="6" borderId="6" xfId="1" applyFont="1" applyFill="1" applyBorder="1" applyAlignment="1" applyProtection="1">
      <alignment horizontal="center" vertical="center"/>
      <protection hidden="1"/>
    </xf>
    <xf numFmtId="0" fontId="2" fillId="3" borderId="9" xfId="1" applyFont="1" applyFill="1" applyBorder="1" applyAlignment="1" applyProtection="1">
      <alignment horizontal="right" vertical="center"/>
      <protection hidden="1"/>
    </xf>
    <xf numFmtId="0" fontId="2" fillId="3" borderId="10" xfId="1" applyFont="1" applyFill="1" applyBorder="1" applyAlignment="1" applyProtection="1">
      <alignment horizontal="right" vertical="center"/>
      <protection hidden="1"/>
    </xf>
    <xf numFmtId="0" fontId="2" fillId="3" borderId="16" xfId="1" applyFont="1" applyFill="1" applyBorder="1" applyAlignment="1" applyProtection="1">
      <alignment horizontal="right" vertical="center"/>
      <protection hidden="1"/>
    </xf>
    <xf numFmtId="0" fontId="2" fillId="3" borderId="5"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protection hidden="1"/>
    </xf>
    <xf numFmtId="0" fontId="2" fillId="3" borderId="19" xfId="1" applyFont="1" applyFill="1" applyBorder="1" applyAlignment="1" applyProtection="1">
      <alignment horizontal="right" vertical="center"/>
      <protection hidden="1"/>
    </xf>
    <xf numFmtId="0" fontId="1" fillId="6" borderId="41" xfId="1" applyFont="1" applyFill="1" applyBorder="1" applyAlignment="1" applyProtection="1">
      <alignment horizontal="center" vertical="center"/>
      <protection hidden="1"/>
    </xf>
    <xf numFmtId="0" fontId="1" fillId="6" borderId="44" xfId="1" applyFont="1" applyFill="1" applyBorder="1" applyAlignment="1" applyProtection="1">
      <alignment horizontal="center" vertical="center"/>
      <protection hidden="1"/>
    </xf>
    <xf numFmtId="0" fontId="1" fillId="6" borderId="40" xfId="1" applyFont="1" applyFill="1" applyBorder="1" applyAlignment="1" applyProtection="1">
      <alignment horizontal="center" vertical="center"/>
      <protection hidden="1"/>
    </xf>
    <xf numFmtId="0" fontId="6" fillId="6" borderId="42" xfId="0" applyFont="1" applyFill="1" applyBorder="1" applyAlignment="1" applyProtection="1">
      <alignment horizontal="center" vertical="center" wrapText="1"/>
      <protection hidden="1"/>
    </xf>
    <xf numFmtId="0" fontId="6" fillId="6" borderId="45"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6" fillId="6" borderId="51" xfId="0" applyFont="1" applyFill="1" applyBorder="1" applyAlignment="1" applyProtection="1">
      <alignment horizontal="center" vertical="center" wrapText="1"/>
      <protection hidden="1"/>
    </xf>
    <xf numFmtId="0" fontId="6" fillId="6" borderId="52" xfId="0" applyFont="1" applyFill="1" applyBorder="1" applyAlignment="1" applyProtection="1">
      <alignment horizontal="center" vertical="center" wrapText="1"/>
      <protection hidden="1"/>
    </xf>
    <xf numFmtId="0" fontId="6" fillId="6" borderId="53" xfId="0" applyFont="1" applyFill="1" applyBorder="1" applyAlignment="1" applyProtection="1">
      <alignment horizontal="center" vertical="center" wrapText="1"/>
      <protection hidden="1"/>
    </xf>
    <xf numFmtId="49" fontId="6" fillId="6" borderId="35" xfId="0" applyNumberFormat="1" applyFont="1" applyFill="1" applyBorder="1" applyAlignment="1" applyProtection="1">
      <alignment horizontal="center" vertical="center" wrapText="1"/>
      <protection hidden="1"/>
    </xf>
    <xf numFmtId="49" fontId="6" fillId="6" borderId="43" xfId="0" applyNumberFormat="1" applyFont="1" applyFill="1" applyBorder="1" applyAlignment="1" applyProtection="1">
      <alignment horizontal="center" vertical="center" wrapText="1"/>
      <protection hidden="1"/>
    </xf>
    <xf numFmtId="49" fontId="6" fillId="6" borderId="36" xfId="0" applyNumberFormat="1" applyFont="1" applyFill="1" applyBorder="1" applyAlignment="1" applyProtection="1">
      <alignment horizontal="center" vertical="center" wrapText="1"/>
      <protection hidden="1"/>
    </xf>
    <xf numFmtId="0" fontId="17" fillId="6" borderId="5" xfId="1" applyFont="1" applyFill="1" applyBorder="1" applyAlignment="1" applyProtection="1">
      <alignment horizontal="left" vertical="center"/>
    </xf>
    <xf numFmtId="0" fontId="17" fillId="6" borderId="4" xfId="1" applyFont="1" applyFill="1" applyBorder="1" applyAlignment="1" applyProtection="1">
      <alignment horizontal="left" vertical="center"/>
    </xf>
    <xf numFmtId="0" fontId="12" fillId="6" borderId="0" xfId="1" applyFont="1" applyFill="1" applyBorder="1" applyAlignment="1" applyProtection="1">
      <alignment horizontal="left" vertical="center"/>
      <protection hidden="1"/>
    </xf>
    <xf numFmtId="0" fontId="12" fillId="6" borderId="17" xfId="1" applyFont="1" applyFill="1" applyBorder="1" applyAlignment="1" applyProtection="1">
      <alignment horizontal="left" vertical="center"/>
      <protection hidden="1"/>
    </xf>
    <xf numFmtId="0" fontId="3" fillId="6" borderId="28" xfId="1" applyFont="1" applyFill="1" applyBorder="1" applyAlignment="1" applyProtection="1">
      <alignment horizontal="center" vertical="center"/>
      <protection hidden="1"/>
    </xf>
    <xf numFmtId="0" fontId="3" fillId="6" borderId="48" xfId="1" applyFont="1" applyFill="1" applyBorder="1" applyAlignment="1" applyProtection="1">
      <alignment horizontal="center" vertical="center"/>
      <protection hidden="1"/>
    </xf>
    <xf numFmtId="0" fontId="3" fillId="6" borderId="14" xfId="1" applyFont="1" applyFill="1" applyBorder="1" applyAlignment="1" applyProtection="1">
      <alignment horizontal="center" vertical="center"/>
      <protection hidden="1"/>
    </xf>
    <xf numFmtId="0" fontId="3" fillId="6" borderId="12" xfId="1" applyFont="1" applyFill="1" applyBorder="1" applyAlignment="1" applyProtection="1">
      <alignment horizontal="center" vertical="center"/>
      <protection hidden="1"/>
    </xf>
    <xf numFmtId="0" fontId="1" fillId="6" borderId="4" xfId="1" applyFont="1" applyFill="1" applyBorder="1" applyAlignment="1" applyProtection="1">
      <alignment horizontal="left" vertical="center"/>
      <protection hidden="1"/>
    </xf>
    <xf numFmtId="0" fontId="1" fillId="6" borderId="4" xfId="1" quotePrefix="1" applyNumberFormat="1" applyFont="1" applyFill="1" applyBorder="1" applyAlignment="1" applyProtection="1">
      <alignment horizontal="center" vertical="center"/>
      <protection hidden="1"/>
    </xf>
    <xf numFmtId="0" fontId="1" fillId="6" borderId="19" xfId="1" quotePrefix="1" applyNumberFormat="1" applyFont="1" applyFill="1" applyBorder="1" applyAlignment="1" applyProtection="1">
      <alignment horizontal="center" vertical="center"/>
      <protection hidden="1"/>
    </xf>
    <xf numFmtId="0" fontId="1" fillId="6" borderId="4" xfId="1" applyNumberFormat="1" applyFont="1" applyFill="1" applyBorder="1" applyAlignment="1" applyProtection="1">
      <alignment horizontal="center" vertical="center"/>
      <protection hidden="1"/>
    </xf>
    <xf numFmtId="0" fontId="1" fillId="6" borderId="19" xfId="1" applyNumberFormat="1" applyFont="1" applyFill="1" applyBorder="1" applyAlignment="1" applyProtection="1">
      <alignment horizontal="center" vertical="center"/>
      <protection hidden="1"/>
    </xf>
    <xf numFmtId="0" fontId="2" fillId="3" borderId="5" xfId="1" applyFont="1" applyFill="1" applyBorder="1" applyAlignment="1" applyProtection="1">
      <alignment horizontal="right" vertical="center"/>
    </xf>
    <xf numFmtId="0" fontId="2" fillId="3" borderId="4" xfId="1" applyFont="1" applyFill="1" applyBorder="1" applyAlignment="1" applyProtection="1">
      <alignment horizontal="right" vertical="center"/>
    </xf>
    <xf numFmtId="4" fontId="2" fillId="3" borderId="5" xfId="2" applyNumberFormat="1" applyFont="1" applyFill="1" applyBorder="1" applyAlignment="1" applyProtection="1">
      <alignment horizontal="right" vertical="center"/>
    </xf>
    <xf numFmtId="4" fontId="2" fillId="3" borderId="4" xfId="2" applyNumberFormat="1" applyFont="1" applyFill="1" applyBorder="1" applyAlignment="1" applyProtection="1">
      <alignment horizontal="right" vertical="center"/>
    </xf>
    <xf numFmtId="4" fontId="2" fillId="3" borderId="19" xfId="2" applyNumberFormat="1" applyFont="1" applyFill="1" applyBorder="1" applyAlignment="1" applyProtection="1">
      <alignment horizontal="right" vertical="center"/>
    </xf>
    <xf numFmtId="0" fontId="3" fillId="6" borderId="1"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9" xfId="1" applyFont="1" applyFill="1" applyBorder="1" applyAlignment="1" applyProtection="1">
      <alignment horizontal="center"/>
    </xf>
    <xf numFmtId="0" fontId="3" fillId="6" borderId="10" xfId="1" applyFont="1" applyFill="1" applyBorder="1" applyAlignment="1" applyProtection="1">
      <alignment horizontal="center"/>
    </xf>
    <xf numFmtId="0" fontId="3" fillId="6" borderId="16" xfId="1" applyFont="1" applyFill="1" applyBorder="1" applyAlignment="1" applyProtection="1">
      <alignment horizontal="center"/>
    </xf>
    <xf numFmtId="0" fontId="13" fillId="6" borderId="12" xfId="1" applyFont="1" applyFill="1" applyBorder="1" applyAlignment="1" applyProtection="1">
      <alignment horizontal="center" vertical="center"/>
      <protection locked="0"/>
    </xf>
    <xf numFmtId="0" fontId="13" fillId="6" borderId="48" xfId="1" applyFont="1" applyFill="1" applyBorder="1" applyAlignment="1" applyProtection="1">
      <alignment horizontal="center" vertical="center"/>
      <protection locked="0"/>
    </xf>
    <xf numFmtId="0" fontId="13" fillId="6" borderId="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wrapText="1"/>
      <protection hidden="1"/>
    </xf>
    <xf numFmtId="0" fontId="1" fillId="6" borderId="34" xfId="1" applyFont="1" applyFill="1" applyBorder="1" applyAlignment="1" applyProtection="1">
      <alignment horizontal="center" vertical="center"/>
      <protection locked="0"/>
    </xf>
    <xf numFmtId="0" fontId="1" fillId="6" borderId="32" xfId="1" applyFont="1" applyFill="1" applyBorder="1" applyAlignment="1" applyProtection="1">
      <alignment horizontal="center" vertical="center"/>
      <protection locked="0"/>
    </xf>
    <xf numFmtId="0" fontId="1" fillId="6" borderId="39" xfId="1" applyFont="1" applyFill="1" applyBorder="1" applyAlignment="1" applyProtection="1">
      <alignment horizontal="center" vertical="center"/>
      <protection locked="0"/>
    </xf>
    <xf numFmtId="0" fontId="1" fillId="6" borderId="34" xfId="1" applyFont="1" applyFill="1" applyBorder="1" applyAlignment="1" applyProtection="1">
      <alignment horizontal="center" vertical="justify"/>
      <protection locked="0"/>
    </xf>
    <xf numFmtId="0" fontId="1" fillId="6" borderId="32" xfId="1" applyFont="1" applyFill="1" applyBorder="1" applyAlignment="1" applyProtection="1">
      <alignment horizontal="center" vertical="justify"/>
      <protection locked="0"/>
    </xf>
    <xf numFmtId="0" fontId="1" fillId="6" borderId="39" xfId="1" applyFont="1" applyFill="1" applyBorder="1" applyAlignment="1" applyProtection="1">
      <alignment horizontal="center" vertical="justify"/>
      <protection locked="0"/>
    </xf>
    <xf numFmtId="0" fontId="1" fillId="6" borderId="37"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center" vertical="center" wrapText="1"/>
      <protection locked="0"/>
    </xf>
    <xf numFmtId="0" fontId="1" fillId="6" borderId="3" xfId="1" applyFont="1" applyFill="1" applyBorder="1" applyAlignment="1" applyProtection="1">
      <alignment horizontal="center" vertical="center" wrapText="1"/>
      <protection locked="0"/>
    </xf>
    <xf numFmtId="0" fontId="1" fillId="6" borderId="26" xfId="1" applyFont="1" applyFill="1" applyBorder="1" applyAlignment="1" applyProtection="1">
      <alignment horizontal="center" vertical="center" wrapText="1"/>
      <protection locked="0"/>
    </xf>
    <xf numFmtId="0" fontId="1" fillId="6" borderId="8" xfId="1" applyFont="1" applyFill="1" applyBorder="1" applyAlignment="1" applyProtection="1">
      <alignment horizontal="center" vertical="center" wrapText="1"/>
      <protection locked="0"/>
    </xf>
    <xf numFmtId="0" fontId="1" fillId="6" borderId="38" xfId="1" applyFont="1" applyFill="1" applyBorder="1" applyAlignment="1" applyProtection="1">
      <alignment horizontal="center" vertical="center" wrapText="1"/>
      <protection locked="0"/>
    </xf>
    <xf numFmtId="0" fontId="13" fillId="6" borderId="6" xfId="1" applyFont="1" applyFill="1" applyBorder="1" applyAlignment="1" applyProtection="1">
      <alignment horizontal="left" vertical="center"/>
      <protection hidden="1"/>
    </xf>
    <xf numFmtId="0" fontId="13" fillId="6" borderId="0" xfId="1" applyFont="1" applyFill="1" applyBorder="1" applyAlignment="1" applyProtection="1">
      <alignment horizontal="left" vertical="center"/>
      <protection hidden="1"/>
    </xf>
    <xf numFmtId="0" fontId="13" fillId="6" borderId="6" xfId="1" applyFont="1" applyFill="1" applyBorder="1" applyAlignment="1" applyProtection="1">
      <alignment horizontal="left" vertical="center" wrapText="1"/>
      <protection hidden="1"/>
    </xf>
    <xf numFmtId="0" fontId="13" fillId="6" borderId="0" xfId="1" applyFont="1" applyFill="1" applyBorder="1" applyAlignment="1" applyProtection="1">
      <alignment horizontal="left" vertical="center" wrapText="1"/>
      <protection hidden="1"/>
    </xf>
    <xf numFmtId="0" fontId="3" fillId="6" borderId="7" xfId="1" applyFont="1" applyFill="1" applyBorder="1" applyAlignment="1" applyProtection="1">
      <alignment horizontal="center" vertical="center"/>
      <protection hidden="1"/>
    </xf>
    <xf numFmtId="0" fontId="3" fillId="6" borderId="15" xfId="1" applyFont="1" applyFill="1" applyBorder="1" applyAlignment="1" applyProtection="1">
      <alignment horizontal="center" vertical="center"/>
      <protection hidden="1"/>
    </xf>
    <xf numFmtId="0" fontId="12" fillId="6" borderId="2" xfId="1" applyFont="1" applyFill="1" applyBorder="1" applyAlignment="1" applyProtection="1">
      <alignment horizontal="left" vertical="center"/>
      <protection hidden="1"/>
    </xf>
    <xf numFmtId="0" fontId="12" fillId="6" borderId="3" xfId="1" applyFont="1" applyFill="1" applyBorder="1" applyAlignment="1" applyProtection="1">
      <alignment horizontal="left" vertical="center"/>
      <protection hidden="1"/>
    </xf>
    <xf numFmtId="0" fontId="0" fillId="0" borderId="19" xfId="0" applyBorder="1" applyAlignment="1">
      <alignment vertical="center"/>
    </xf>
    <xf numFmtId="0" fontId="3" fillId="6" borderId="20" xfId="1" applyFont="1" applyFill="1" applyBorder="1" applyAlignment="1" applyProtection="1">
      <alignment horizontal="center" vertical="center"/>
      <protection hidden="1"/>
    </xf>
  </cellXfs>
  <cellStyles count="6">
    <cellStyle name="Millares" xfId="4" builtinId="3"/>
    <cellStyle name="Millares 2" xfId="2"/>
    <cellStyle name="Moneda 2" xfId="5"/>
    <cellStyle name="Normal" xfId="0" builtinId="0"/>
    <cellStyle name="Normal 2" xfId="1"/>
    <cellStyle name="Porcentaje" xfId="3" builtinId="5"/>
  </cellStyles>
  <dxfs count="82">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506571</xdr:colOff>
      <xdr:row>293</xdr:row>
      <xdr:rowOff>33616</xdr:rowOff>
    </xdr:from>
    <xdr:ext cx="1541305" cy="571501"/>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8102" y="6951147"/>
          <a:ext cx="154130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10</xdr:col>
      <xdr:colOff>262537</xdr:colOff>
      <xdr:row>1380</xdr:row>
      <xdr:rowOff>73292</xdr:rowOff>
    </xdr:from>
    <xdr:ext cx="1885697" cy="643165"/>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7449" y="138286645"/>
          <a:ext cx="1885697" cy="6431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7"/>
  <sheetViews>
    <sheetView zoomScale="80" zoomScaleNormal="80" workbookViewId="0">
      <selection activeCell="D292" sqref="D292:K292"/>
    </sheetView>
  </sheetViews>
  <sheetFormatPr baseColWidth="10" defaultRowHeight="12.75"/>
  <cols>
    <col min="1" max="1" width="7.140625" style="1" customWidth="1"/>
    <col min="2" max="2" width="15.28515625" style="1" bestFit="1" customWidth="1"/>
    <col min="3" max="3" width="9.7109375" style="1" customWidth="1"/>
    <col min="4" max="4" width="11.140625" style="1" customWidth="1"/>
    <col min="5" max="5" width="18.5703125" style="1" customWidth="1"/>
    <col min="6" max="6" width="40.85546875" style="1" customWidth="1"/>
    <col min="7" max="7" width="40.85546875" style="1" hidden="1" customWidth="1"/>
    <col min="8" max="8" width="15.5703125" style="1" bestFit="1" customWidth="1"/>
    <col min="9" max="9" width="8.42578125" style="1" bestFit="1" customWidth="1"/>
    <col min="10" max="10" width="21.140625" style="1" hidden="1" customWidth="1"/>
    <col min="11" max="11" width="32.140625" style="1" customWidth="1"/>
    <col min="12" max="16384" width="11.42578125" style="1"/>
  </cols>
  <sheetData>
    <row r="1" spans="2:11" ht="13.5" thickBot="1"/>
    <row r="2" spans="2:11" ht="15" customHeight="1">
      <c r="B2" s="141" t="s">
        <v>60</v>
      </c>
      <c r="C2" s="142"/>
      <c r="D2" s="142"/>
      <c r="E2" s="142"/>
      <c r="F2" s="142"/>
      <c r="G2" s="142"/>
      <c r="H2" s="142"/>
      <c r="I2" s="142"/>
      <c r="J2" s="142"/>
      <c r="K2" s="143"/>
    </row>
    <row r="3" spans="2:11" ht="15" customHeight="1">
      <c r="B3" s="144"/>
      <c r="C3" s="145"/>
      <c r="D3" s="145"/>
      <c r="E3" s="145"/>
      <c r="F3" s="145"/>
      <c r="G3" s="145"/>
      <c r="H3" s="145"/>
      <c r="I3" s="145"/>
      <c r="J3" s="145"/>
      <c r="K3" s="146"/>
    </row>
    <row r="4" spans="2:11" ht="15" customHeight="1" thickBot="1">
      <c r="B4" s="147"/>
      <c r="C4" s="148"/>
      <c r="D4" s="148"/>
      <c r="E4" s="148"/>
      <c r="F4" s="148"/>
      <c r="G4" s="148"/>
      <c r="H4" s="148"/>
      <c r="I4" s="148"/>
      <c r="J4" s="148"/>
      <c r="K4" s="149"/>
    </row>
    <row r="5" spans="2:11" ht="18.75" customHeight="1" thickBot="1">
      <c r="B5" s="116" t="s">
        <v>66</v>
      </c>
      <c r="C5" s="117"/>
      <c r="D5" s="132" t="str">
        <f>+'Completar SOFSE'!B5</f>
        <v>22/2019</v>
      </c>
      <c r="E5" s="132"/>
      <c r="F5" s="132"/>
      <c r="G5" s="133"/>
      <c r="H5" s="138" t="s">
        <v>11</v>
      </c>
      <c r="I5" s="139"/>
      <c r="J5" s="139"/>
      <c r="K5" s="140"/>
    </row>
    <row r="6" spans="2:11" ht="30" customHeight="1">
      <c r="B6" s="116" t="s">
        <v>25</v>
      </c>
      <c r="C6" s="117"/>
      <c r="D6" s="134" t="str">
        <f>+'Completar SOFSE'!B6</f>
        <v>Licitación Abreviada Nacional e Internacional</v>
      </c>
      <c r="E6" s="134"/>
      <c r="F6" s="134"/>
      <c r="G6" s="135"/>
      <c r="H6" s="118" t="s">
        <v>8</v>
      </c>
      <c r="I6" s="123"/>
      <c r="J6" s="124"/>
      <c r="K6" s="125"/>
    </row>
    <row r="7" spans="2:11" ht="15.75" customHeight="1">
      <c r="B7" s="9" t="s">
        <v>21</v>
      </c>
      <c r="C7" s="10"/>
      <c r="D7" s="136" t="str">
        <f>+'Completar SOFSE'!B7</f>
        <v>EX-2019-19477645- -APN-SG#SOFSE</v>
      </c>
      <c r="E7" s="136"/>
      <c r="F7" s="136"/>
      <c r="G7" s="137"/>
      <c r="H7" s="119"/>
      <c r="I7" s="126"/>
      <c r="J7" s="127"/>
      <c r="K7" s="128"/>
    </row>
    <row r="8" spans="2:11" ht="15.75" customHeight="1">
      <c r="B8" s="154" t="s">
        <v>9</v>
      </c>
      <c r="C8" s="155"/>
      <c r="D8" s="136" t="str">
        <f>+'Completar SOFSE'!B8</f>
        <v>“ADQUISICIÓN DE REPUESTOS PARA LOCOMOTORAS GENERAL MOTORS”</v>
      </c>
      <c r="E8" s="136"/>
      <c r="F8" s="136"/>
      <c r="G8" s="137"/>
      <c r="H8" s="11" t="s">
        <v>27</v>
      </c>
      <c r="I8" s="120"/>
      <c r="J8" s="121"/>
      <c r="K8" s="122"/>
    </row>
    <row r="9" spans="2:11" ht="16.5" customHeight="1">
      <c r="B9" s="154"/>
      <c r="C9" s="155"/>
      <c r="D9" s="136"/>
      <c r="E9" s="136"/>
      <c r="F9" s="136"/>
      <c r="G9" s="137"/>
      <c r="H9" s="12" t="s">
        <v>1</v>
      </c>
      <c r="I9" s="120"/>
      <c r="J9" s="121"/>
      <c r="K9" s="122"/>
    </row>
    <row r="10" spans="2:11" ht="16.5" customHeight="1">
      <c r="B10" s="154"/>
      <c r="C10" s="155"/>
      <c r="D10" s="136"/>
      <c r="E10" s="136"/>
      <c r="F10" s="136"/>
      <c r="G10" s="137"/>
      <c r="H10" s="12" t="s">
        <v>2</v>
      </c>
      <c r="I10" s="129"/>
      <c r="J10" s="130"/>
      <c r="K10" s="131"/>
    </row>
    <row r="11" spans="2:11" ht="15">
      <c r="B11" s="16" t="s">
        <v>17</v>
      </c>
      <c r="C11" s="17"/>
      <c r="D11" s="81" t="str">
        <f>+'Completar SOFSE'!B11</f>
        <v>Por renglón</v>
      </c>
      <c r="E11" s="17"/>
      <c r="F11" s="10"/>
      <c r="G11" s="10"/>
      <c r="H11" s="13" t="s">
        <v>5</v>
      </c>
      <c r="I11" s="164"/>
      <c r="J11" s="165"/>
      <c r="K11" s="166"/>
    </row>
    <row r="12" spans="2:11" ht="13.5" thickBot="1">
      <c r="B12" s="18"/>
      <c r="C12" s="19"/>
      <c r="D12" s="19"/>
      <c r="E12" s="20"/>
      <c r="F12" s="19"/>
      <c r="G12" s="19"/>
      <c r="H12" s="14"/>
      <c r="I12" s="21"/>
      <c r="J12" s="21"/>
      <c r="K12" s="15"/>
    </row>
    <row r="13" spans="2:11" ht="15" customHeight="1">
      <c r="B13" s="152" t="s">
        <v>54</v>
      </c>
      <c r="C13" s="158" t="s">
        <v>10</v>
      </c>
      <c r="D13" s="158" t="s">
        <v>3</v>
      </c>
      <c r="E13" s="160" t="s">
        <v>4</v>
      </c>
      <c r="F13" s="162" t="s">
        <v>30</v>
      </c>
      <c r="G13" s="162" t="s">
        <v>53</v>
      </c>
      <c r="H13" s="156" t="s">
        <v>31</v>
      </c>
      <c r="I13" s="156" t="s">
        <v>32</v>
      </c>
      <c r="J13" s="169" t="s">
        <v>33</v>
      </c>
      <c r="K13" s="156" t="s">
        <v>34</v>
      </c>
    </row>
    <row r="14" spans="2:11" ht="15.75" customHeight="1" thickBot="1">
      <c r="B14" s="153"/>
      <c r="C14" s="159"/>
      <c r="D14" s="159"/>
      <c r="E14" s="161"/>
      <c r="F14" s="163"/>
      <c r="G14" s="163"/>
      <c r="H14" s="157"/>
      <c r="I14" s="157"/>
      <c r="J14" s="170"/>
      <c r="K14" s="157"/>
    </row>
    <row r="15" spans="2:11">
      <c r="B15" s="2">
        <f>+'Completar SOFSE'!A21</f>
        <v>1</v>
      </c>
      <c r="C15" s="3">
        <f>VLOOKUP(B15,'Completar SOFSE'!$A$19:$E$462,2,0)</f>
        <v>32</v>
      </c>
      <c r="D15" s="3" t="str">
        <f>VLOOKUP(B15,'Completar SOFSE'!$A$19:$E$462,3,0)</f>
        <v>unidad</v>
      </c>
      <c r="E15" s="3" t="str">
        <f>VLOOKUP(B15,'Completar SOFSE'!$A$19:$E$462,4,0)</f>
        <v>NUM00810106010N</v>
      </c>
      <c r="F15" s="4" t="str">
        <f>VLOOKUP(B15,'Completar SOFSE'!$A$19:$E$462,5,0)</f>
        <v>RESORT.SIMPL.SUSP.MESA FLOT.</v>
      </c>
      <c r="G15" s="100" t="str">
        <f>VLOOKUP(B15,'Completar SOFSE'!$A$19:$F$462,6,0)</f>
        <v>8236351Pl.: NEFA 9-01-37 Em 5</v>
      </c>
      <c r="H15" s="101"/>
      <c r="I15" s="54"/>
      <c r="J15" s="47">
        <f>+(C15*H15)*I15</f>
        <v>0</v>
      </c>
      <c r="K15" s="22"/>
    </row>
    <row r="16" spans="2:11">
      <c r="B16" s="5">
        <f>+B15+1</f>
        <v>2</v>
      </c>
      <c r="C16" s="6">
        <f>VLOOKUP(B16,'Completar SOFSE'!$A$19:$E$462,2,0)</f>
        <v>8</v>
      </c>
      <c r="D16" s="6" t="str">
        <f>VLOOKUP(B16,'Completar SOFSE'!$A$19:$E$462,3,0)</f>
        <v>unidad</v>
      </c>
      <c r="E16" s="6" t="str">
        <f>VLOOKUP(B16,'Completar SOFSE'!$A$19:$E$462,4,0)</f>
        <v>NUM00810109330N</v>
      </c>
      <c r="F16" s="8" t="str">
        <f>VLOOKUP(B16,'Completar SOFSE'!$A$19:$E$462,5,0)</f>
        <v>BUJE 28,57/37,84MM X 22,22MM</v>
      </c>
      <c r="G16" s="102" t="str">
        <f>VLOOKUP(B16,'Completar SOFSE'!$A$19:$F$462,6,0)</f>
        <v>8236188 Pl: 9-04-83 Em 2</v>
      </c>
      <c r="H16" s="48"/>
      <c r="I16" s="55"/>
      <c r="J16" s="49">
        <f t="shared" ref="J16:J21" si="0">+(C16*H16)*I16</f>
        <v>0</v>
      </c>
      <c r="K16" s="50"/>
    </row>
    <row r="17" spans="2:11">
      <c r="B17" s="5">
        <f t="shared" ref="B17:B21" si="1">+B16+1</f>
        <v>3</v>
      </c>
      <c r="C17" s="6">
        <f>VLOOKUP(B17,'Completar SOFSE'!$A$19:$E$462,2,0)</f>
        <v>16</v>
      </c>
      <c r="D17" s="6" t="str">
        <f>VLOOKUP(B17,'Completar SOFSE'!$A$19:$E$462,3,0)</f>
        <v>unidad</v>
      </c>
      <c r="E17" s="6" t="str">
        <f>VLOOKUP(B17,'Completar SOFSE'!$A$19:$E$462,4,0)</f>
        <v>NUM00810116090N</v>
      </c>
      <c r="F17" s="8" t="str">
        <f>VLOOKUP(B17,'Completar SOFSE'!$A$19:$E$462,5,0)</f>
        <v>RELL GOMA P/SUSP MOTO  TRAC</v>
      </c>
      <c r="G17" s="102" t="str">
        <f>VLOOKUP(B17,'Completar SOFSE'!$A$19:$F$462,6,0)</f>
        <v>833995/2</v>
      </c>
      <c r="H17" s="48"/>
      <c r="I17" s="55"/>
      <c r="J17" s="49">
        <f t="shared" si="0"/>
        <v>0</v>
      </c>
      <c r="K17" s="50"/>
    </row>
    <row r="18" spans="2:11" ht="38.25">
      <c r="B18" s="5">
        <f t="shared" si="1"/>
        <v>4</v>
      </c>
      <c r="C18" s="6">
        <f>VLOOKUP(B18,'Completar SOFSE'!$A$19:$E$462,2,0)</f>
        <v>4</v>
      </c>
      <c r="D18" s="6" t="str">
        <f>VLOOKUP(B18,'Completar SOFSE'!$A$19:$E$462,3,0)</f>
        <v>unidad</v>
      </c>
      <c r="E18" s="6" t="str">
        <f>VLOOKUP(B18,'Completar SOFSE'!$A$19:$E$462,4,0)</f>
        <v>NUM00830209790N</v>
      </c>
      <c r="F18" s="8" t="str">
        <f>VLOOKUP(B18,'Completar SOFSE'!$A$19:$E$462,5,0)</f>
        <v>JUEGOS DE JUNTAS DE ALOJAMIENTO IMPULSOR DE AUXILIAR - PARA MOTOR 12-567-C.-</v>
      </c>
      <c r="G18" s="102">
        <f>VLOOKUP(B18,'Completar SOFSE'!$A$19:$F$462,6,0)</f>
        <v>9580710</v>
      </c>
      <c r="H18" s="48"/>
      <c r="I18" s="55"/>
      <c r="J18" s="49">
        <f t="shared" si="0"/>
        <v>0</v>
      </c>
      <c r="K18" s="50"/>
    </row>
    <row r="19" spans="2:11" ht="25.5">
      <c r="B19" s="5">
        <f t="shared" si="1"/>
        <v>5</v>
      </c>
      <c r="C19" s="6">
        <f>VLOOKUP(B19,'Completar SOFSE'!$A$19:$E$462,2,0)</f>
        <v>4</v>
      </c>
      <c r="D19" s="6" t="str">
        <f>VLOOKUP(B19,'Completar SOFSE'!$A$19:$E$462,3,0)</f>
        <v>unidad</v>
      </c>
      <c r="E19" s="6" t="str">
        <f>VLOOKUP(B19,'Completar SOFSE'!$A$19:$E$462,4,0)</f>
        <v>NUM00830400930N</v>
      </c>
      <c r="F19" s="8" t="str">
        <f>VLOOKUP(B19,'Completar SOFSE'!$A$19:$E$462,5,0)</f>
        <v>BUJE FLOTANTE DEL ENGRANAJE ACOPLADO. LOCOMOTORAS GM.</v>
      </c>
      <c r="G19" s="102" t="str">
        <f>VLOOKUP(B19,'Completar SOFSE'!$A$19:$F$462,6,0)</f>
        <v>8069155 Pl.: 0-10-3-7038</v>
      </c>
      <c r="H19" s="48"/>
      <c r="I19" s="55"/>
      <c r="J19" s="49">
        <f t="shared" si="0"/>
        <v>0</v>
      </c>
      <c r="K19" s="50"/>
    </row>
    <row r="20" spans="2:11" ht="25.5">
      <c r="B20" s="5">
        <f t="shared" si="1"/>
        <v>6</v>
      </c>
      <c r="C20" s="6">
        <f>VLOOKUP(B20,'Completar SOFSE'!$A$19:$E$462,2,0)</f>
        <v>48</v>
      </c>
      <c r="D20" s="6" t="str">
        <f>VLOOKUP(B20,'Completar SOFSE'!$A$19:$E$462,3,0)</f>
        <v>unidad</v>
      </c>
      <c r="E20" s="6" t="str">
        <f>VLOOKUP(B20,'Completar SOFSE'!$A$19:$E$462,4,0)</f>
        <v>NUM00830604750N</v>
      </c>
      <c r="F20" s="8" t="str">
        <f>VLOOKUP(B20,'Completar SOFSE'!$A$19:$E$462,5,0)</f>
        <v>TUBERIA COMPLETA COMBUSTIBLE ENTRE MULTIPLE E INYECTOR</v>
      </c>
      <c r="G20" s="102">
        <f>VLOOKUP(B20,'Completar SOFSE'!$A$19:$F$462,6,0)</f>
        <v>8160209</v>
      </c>
      <c r="H20" s="48"/>
      <c r="I20" s="55"/>
      <c r="J20" s="49">
        <f t="shared" si="0"/>
        <v>0</v>
      </c>
      <c r="K20" s="50"/>
    </row>
    <row r="21" spans="2:11" ht="25.5">
      <c r="B21" s="5">
        <f t="shared" si="1"/>
        <v>7</v>
      </c>
      <c r="C21" s="6">
        <f>VLOOKUP(B21,'Completar SOFSE'!$A$19:$E$462,2,0)</f>
        <v>4</v>
      </c>
      <c r="D21" s="6" t="str">
        <f>VLOOKUP(B21,'Completar SOFSE'!$A$19:$E$462,3,0)</f>
        <v>unidad</v>
      </c>
      <c r="E21" s="6" t="str">
        <f>VLOOKUP(B21,'Completar SOFSE'!$A$19:$E$462,4,0)</f>
        <v>NUM00830605330N</v>
      </c>
      <c r="F21" s="8" t="str">
        <f>VLOOKUP(B21,'Completar SOFSE'!$A$19:$E$462,5,0)</f>
        <v>JUEGO DE JUNTAS PARA MULTIPLE DE COMBUSTIBLE</v>
      </c>
      <c r="G21" s="102" t="str">
        <f>VLOOKUP(B21,'Completar SOFSE'!$A$19:$F$462,6,0)</f>
        <v>9580697 Pl.: 0-08-3-7286</v>
      </c>
      <c r="H21" s="48"/>
      <c r="I21" s="55"/>
      <c r="J21" s="49">
        <f t="shared" si="0"/>
        <v>0</v>
      </c>
      <c r="K21" s="50"/>
    </row>
    <row r="22" spans="2:11">
      <c r="B22" s="5">
        <f>+'Completar SOFSE'!A28</f>
        <v>8</v>
      </c>
      <c r="C22" s="6">
        <f>VLOOKUP(B22,'Completar SOFSE'!$A$19:$E$462,2,0)</f>
        <v>4</v>
      </c>
      <c r="D22" s="6" t="str">
        <f>VLOOKUP(B22,'Completar SOFSE'!$A$19:$E$462,3,0)</f>
        <v>unidad</v>
      </c>
      <c r="E22" s="6" t="str">
        <f>VLOOKUP(B22,'Completar SOFSE'!$A$19:$E$462,4,0)</f>
        <v>NUM00830703930N</v>
      </c>
      <c r="F22" s="8" t="str">
        <f>VLOOKUP(B22,'Completar SOFSE'!$A$19:$E$462,5,0)</f>
        <v>ELEMENTO FILTRANTE.</v>
      </c>
      <c r="G22" s="102">
        <f>VLOOKUP(B22,'Completar SOFSE'!$A$19:$F$462,6,0)</f>
        <v>8173850</v>
      </c>
      <c r="H22" s="48"/>
      <c r="I22" s="99"/>
      <c r="J22" s="49">
        <f t="shared" ref="J22:J36" si="2">+(C22*H22)*I22</f>
        <v>0</v>
      </c>
      <c r="K22" s="50"/>
    </row>
    <row r="23" spans="2:11" ht="25.5">
      <c r="B23" s="5">
        <f>+'Completar SOFSE'!A29</f>
        <v>9</v>
      </c>
      <c r="C23" s="6">
        <f>VLOOKUP(B23,'Completar SOFSE'!$A$19:$E$462,2,0)</f>
        <v>4</v>
      </c>
      <c r="D23" s="6" t="str">
        <f>VLOOKUP(B23,'Completar SOFSE'!$A$19:$E$462,3,0)</f>
        <v>unidad</v>
      </c>
      <c r="E23" s="6" t="str">
        <f>VLOOKUP(B23,'Completar SOFSE'!$A$19:$E$462,4,0)</f>
        <v>NUM00830705890N</v>
      </c>
      <c r="F23" s="8" t="str">
        <f>VLOOKUP(B23,'Completar SOFSE'!$A$19:$E$462,5,0)</f>
        <v>TUBO PARA DRENAJE DE ACEITE DEL GOBERNADOR - PARA MOTOR 12-567-C.-</v>
      </c>
      <c r="G23" s="102" t="str">
        <f>VLOOKUP(B23,'Completar SOFSE'!$A$19:$F$462,6,0)</f>
        <v>9319341 Pl.: 0-08-3-7116</v>
      </c>
      <c r="H23" s="48"/>
      <c r="I23" s="99"/>
      <c r="J23" s="49">
        <f t="shared" si="2"/>
        <v>0</v>
      </c>
      <c r="K23" s="50"/>
    </row>
    <row r="24" spans="2:11" ht="38.25">
      <c r="B24" s="5">
        <f>+'Completar SOFSE'!A30</f>
        <v>10</v>
      </c>
      <c r="C24" s="6">
        <f>VLOOKUP(B24,'Completar SOFSE'!$A$19:$E$462,2,0)</f>
        <v>8</v>
      </c>
      <c r="D24" s="6" t="str">
        <f>VLOOKUP(B24,'Completar SOFSE'!$A$19:$E$462,3,0)</f>
        <v>unidad</v>
      </c>
      <c r="E24" s="6" t="str">
        <f>VLOOKUP(B24,'Completar SOFSE'!$A$19:$E$462,4,0)</f>
        <v>NUM00830801590N</v>
      </c>
      <c r="F24" s="8" t="str">
        <f>VLOOKUP(B24,'Completar SOFSE'!$A$19:$E$462,5,0)</f>
        <v>JUEGO DE JUNTAS DE LA BOMBA DE AGUA, PARA MD 567-C DE LOCOMOTORAS GM</v>
      </c>
      <c r="G24" s="102">
        <f>VLOOKUP(B24,'Completar SOFSE'!$A$19:$F$462,6,0)</f>
        <v>9580714</v>
      </c>
      <c r="H24" s="48"/>
      <c r="I24" s="99"/>
      <c r="J24" s="49">
        <f t="shared" si="2"/>
        <v>0</v>
      </c>
      <c r="K24" s="50"/>
    </row>
    <row r="25" spans="2:11">
      <c r="B25" s="5">
        <f>+'Completar SOFSE'!A31</f>
        <v>11</v>
      </c>
      <c r="C25" s="6">
        <f>VLOOKUP(B25,'Completar SOFSE'!$A$19:$E$462,2,0)</f>
        <v>8</v>
      </c>
      <c r="D25" s="6" t="str">
        <f>VLOOKUP(B25,'Completar SOFSE'!$A$19:$E$462,3,0)</f>
        <v>unidad</v>
      </c>
      <c r="E25" s="6" t="str">
        <f>VLOOKUP(B25,'Completar SOFSE'!$A$19:$E$462,4,0)</f>
        <v>NUM00830812370N</v>
      </c>
      <c r="F25" s="8" t="str">
        <f>VLOOKUP(B25,'Completar SOFSE'!$A$19:$E$462,5,0)</f>
        <v>JUNTA E/CABEZA Y NUCLEO</v>
      </c>
      <c r="G25" s="102">
        <f>VLOOKUP(B25,'Completar SOFSE'!$A$19:$F$462,6,0)</f>
        <v>8018975</v>
      </c>
      <c r="H25" s="48"/>
      <c r="I25" s="99"/>
      <c r="J25" s="49">
        <f t="shared" si="2"/>
        <v>0</v>
      </c>
      <c r="K25" s="50"/>
    </row>
    <row r="26" spans="2:11">
      <c r="B26" s="5">
        <f>+'Completar SOFSE'!A32</f>
        <v>12</v>
      </c>
      <c r="C26" s="6">
        <f>VLOOKUP(B26,'Completar SOFSE'!$A$19:$E$462,2,0)</f>
        <v>4</v>
      </c>
      <c r="D26" s="6" t="str">
        <f>VLOOKUP(B26,'Completar SOFSE'!$A$19:$E$462,3,0)</f>
        <v>unidad</v>
      </c>
      <c r="E26" s="6" t="str">
        <f>VLOOKUP(B26,'Completar SOFSE'!$A$19:$E$462,4,0)</f>
        <v>NUM00850130570N</v>
      </c>
      <c r="F26" s="8" t="str">
        <f>VLOOKUP(B26,'Completar SOFSE'!$A$19:$E$462,5,0)</f>
        <v>FILTRO DE ACEITE</v>
      </c>
      <c r="G26" s="102">
        <f>VLOOKUP(B26,'Completar SOFSE'!$A$19:$F$462,6,0)</f>
        <v>9311037</v>
      </c>
      <c r="H26" s="48"/>
      <c r="I26" s="99"/>
      <c r="J26" s="49">
        <f t="shared" si="2"/>
        <v>0</v>
      </c>
      <c r="K26" s="50"/>
    </row>
    <row r="27" spans="2:11" ht="23.25" customHeight="1">
      <c r="B27" s="5">
        <f>+'Completar SOFSE'!A33</f>
        <v>13</v>
      </c>
      <c r="C27" s="6">
        <f>VLOOKUP(B27,'Completar SOFSE'!$A$19:$E$462,2,0)</f>
        <v>8</v>
      </c>
      <c r="D27" s="6" t="str">
        <f>VLOOKUP(B27,'Completar SOFSE'!$A$19:$E$462,3,0)</f>
        <v>unidad</v>
      </c>
      <c r="E27" s="6" t="str">
        <f>VLOOKUP(B27,'Completar SOFSE'!$A$19:$E$462,4,0)</f>
        <v>NUM00850612830N</v>
      </c>
      <c r="F27" s="8" t="str">
        <f>VLOOKUP(B27,'Completar SOFSE'!$A$19:$E$462,5,0)</f>
        <v>DIAFRAGMA PARA BOCINA</v>
      </c>
      <c r="G27" s="102" t="str">
        <f>VLOOKUP(B27,'Completar SOFSE'!$A$19:$F$462,6,0)</f>
        <v>8198938 Pl.: 10-04-8</v>
      </c>
      <c r="H27" s="48"/>
      <c r="I27" s="99"/>
      <c r="J27" s="49">
        <f t="shared" si="2"/>
        <v>0</v>
      </c>
      <c r="K27" s="50"/>
    </row>
    <row r="28" spans="2:11" ht="30.75" customHeight="1">
      <c r="B28" s="5">
        <f>+'Completar SOFSE'!A34</f>
        <v>14</v>
      </c>
      <c r="C28" s="6">
        <f>VLOOKUP(B28,'Completar SOFSE'!$A$19:$E$462,2,0)</f>
        <v>4</v>
      </c>
      <c r="D28" s="6" t="str">
        <f>VLOOKUP(B28,'Completar SOFSE'!$A$19:$E$462,3,0)</f>
        <v>unidad</v>
      </c>
      <c r="E28" s="6" t="str">
        <f>VLOOKUP(B28,'Completar SOFSE'!$A$19:$E$462,4,0)</f>
        <v>NUM00860301920N</v>
      </c>
      <c r="F28" s="8" t="str">
        <f>VLOOKUP(B28,'Completar SOFSE'!$A$19:$E$462,5,0)</f>
        <v>TERMOSTATO T.B GT</v>
      </c>
      <c r="G28" s="102">
        <f>VLOOKUP(B28,'Completar SOFSE'!$A$19:$F$462,6,0)</f>
        <v>40040510</v>
      </c>
      <c r="H28" s="48"/>
      <c r="I28" s="99"/>
      <c r="J28" s="49">
        <f t="shared" si="2"/>
        <v>0</v>
      </c>
      <c r="K28" s="50"/>
    </row>
    <row r="29" spans="2:11">
      <c r="B29" s="5">
        <f>+'Completar SOFSE'!A35</f>
        <v>15</v>
      </c>
      <c r="C29" s="6">
        <f>VLOOKUP(B29,'Completar SOFSE'!$A$19:$E$462,2,0)</f>
        <v>4</v>
      </c>
      <c r="D29" s="6" t="str">
        <f>VLOOKUP(B29,'Completar SOFSE'!$A$19:$E$462,3,0)</f>
        <v>unidad</v>
      </c>
      <c r="E29" s="6" t="str">
        <f>VLOOKUP(B29,'Completar SOFSE'!$A$19:$E$462,4,0)</f>
        <v>NUM00860301930N</v>
      </c>
      <c r="F29" s="8" t="str">
        <f>VLOOKUP(B29,'Completar SOFSE'!$A$19:$E$462,5,0)</f>
        <v>TERMOSTATO ETS GT</v>
      </c>
      <c r="G29" s="102">
        <f>VLOOKUP(B29,'Completar SOFSE'!$A$19:$F$462,6,0)</f>
        <v>40040502</v>
      </c>
      <c r="H29" s="48"/>
      <c r="I29" s="99"/>
      <c r="J29" s="49">
        <f t="shared" si="2"/>
        <v>0</v>
      </c>
      <c r="K29" s="50"/>
    </row>
    <row r="30" spans="2:11" ht="25.5">
      <c r="B30" s="5">
        <f>+'Completar SOFSE'!A36</f>
        <v>16</v>
      </c>
      <c r="C30" s="6">
        <f>VLOOKUP(B30,'Completar SOFSE'!$A$19:$E$462,2,0)</f>
        <v>48</v>
      </c>
      <c r="D30" s="6" t="str">
        <f>VLOOKUP(B30,'Completar SOFSE'!$A$19:$E$462,3,0)</f>
        <v>unidad</v>
      </c>
      <c r="E30" s="6" t="str">
        <f>VLOOKUP(B30,'Completar SOFSE'!$A$19:$E$462,4,0)</f>
        <v>NUM00860307110N</v>
      </c>
      <c r="F30" s="8" t="str">
        <f>VLOOKUP(B30,'Completar SOFSE'!$A$19:$E$462,5,0)</f>
        <v>CONTACTOR MÓVIL (RVR; RVF). PLANO 008603DTMR0073</v>
      </c>
      <c r="G30" s="102" t="str">
        <f>VLOOKUP(B30,'Completar SOFSE'!$A$19:$F$462,6,0)</f>
        <v>008603DTMR0073</v>
      </c>
      <c r="H30" s="48"/>
      <c r="I30" s="99"/>
      <c r="J30" s="49">
        <f t="shared" si="2"/>
        <v>0</v>
      </c>
      <c r="K30" s="50"/>
    </row>
    <row r="31" spans="2:11">
      <c r="B31" s="5">
        <f>+'Completar SOFSE'!A37</f>
        <v>17</v>
      </c>
      <c r="C31" s="6">
        <f>VLOOKUP(B31,'Completar SOFSE'!$A$19:$E$462,2,0)</f>
        <v>12</v>
      </c>
      <c r="D31" s="6" t="str">
        <f>VLOOKUP(B31,'Completar SOFSE'!$A$19:$E$462,3,0)</f>
        <v>unidad</v>
      </c>
      <c r="E31" s="6" t="str">
        <f>VLOOKUP(B31,'Completar SOFSE'!$A$19:$E$462,4,0)</f>
        <v>NUM00860619330N</v>
      </c>
      <c r="F31" s="8" t="str">
        <f>VLOOKUP(B31,'Completar SOFSE'!$A$19:$E$462,5,0)</f>
        <v>CONTACTO MOVIL, REF 8339390</v>
      </c>
      <c r="G31" s="102">
        <f>VLOOKUP(B31,'Completar SOFSE'!$A$19:$F$462,6,0)</f>
        <v>8339390</v>
      </c>
      <c r="H31" s="48"/>
      <c r="I31" s="99"/>
      <c r="J31" s="49">
        <f t="shared" si="2"/>
        <v>0</v>
      </c>
      <c r="K31" s="50"/>
    </row>
    <row r="32" spans="2:11">
      <c r="B32" s="5">
        <f>+'Completar SOFSE'!A38</f>
        <v>18</v>
      </c>
      <c r="C32" s="6">
        <f>VLOOKUP(B32,'Completar SOFSE'!$A$19:$E$462,2,0)</f>
        <v>12</v>
      </c>
      <c r="D32" s="6" t="str">
        <f>VLOOKUP(B32,'Completar SOFSE'!$A$19:$E$462,3,0)</f>
        <v>unidad</v>
      </c>
      <c r="E32" s="6" t="str">
        <f>VLOOKUP(B32,'Completar SOFSE'!$A$19:$E$462,4,0)</f>
        <v>NUM00860620010N</v>
      </c>
      <c r="F32" s="8" t="str">
        <f>VLOOKUP(B32,'Completar SOFSE'!$A$19:$E$462,5,0)</f>
        <v>JUEGO APAGA ARCO</v>
      </c>
      <c r="G32" s="102">
        <f>VLOOKUP(B32,'Completar SOFSE'!$A$19:$F$462,6,0)</f>
        <v>8399841</v>
      </c>
      <c r="H32" s="48"/>
      <c r="I32" s="99"/>
      <c r="J32" s="49">
        <f t="shared" si="2"/>
        <v>0</v>
      </c>
      <c r="K32" s="50"/>
    </row>
    <row r="33" spans="2:11" ht="25.5">
      <c r="B33" s="5">
        <f>+'Completar SOFSE'!A39</f>
        <v>19</v>
      </c>
      <c r="C33" s="6">
        <f>VLOOKUP(B33,'Completar SOFSE'!$A$19:$E$462,2,0)</f>
        <v>32</v>
      </c>
      <c r="D33" s="6" t="str">
        <f>VLOOKUP(B33,'Completar SOFSE'!$A$19:$E$462,3,0)</f>
        <v>unidad</v>
      </c>
      <c r="E33" s="6" t="str">
        <f>VLOOKUP(B33,'Completar SOFSE'!$A$19:$E$462,4,0)</f>
        <v>NUM00870813380N</v>
      </c>
      <c r="F33" s="8" t="str">
        <f>VLOOKUP(B33,'Completar SOFSE'!$A$19:$E$462,5,0)</f>
        <v>COJINETE DE SUSPENSION 4TA NUEVO DISENO</v>
      </c>
      <c r="G33" s="102" t="str">
        <f>VLOOKUP(B33,'Completar SOFSE'!$A$19:$F$462,6,0)</f>
        <v>9526111 Pl.: 0-08-7-3000</v>
      </c>
      <c r="H33" s="48"/>
      <c r="I33" s="99"/>
      <c r="J33" s="49">
        <f t="shared" si="2"/>
        <v>0</v>
      </c>
      <c r="K33" s="50"/>
    </row>
    <row r="34" spans="2:11" ht="25.5">
      <c r="B34" s="5">
        <f>+'Completar SOFSE'!A40</f>
        <v>20</v>
      </c>
      <c r="C34" s="6">
        <f>VLOOKUP(B34,'Completar SOFSE'!$A$19:$E$462,2,0)</f>
        <v>32</v>
      </c>
      <c r="D34" s="6" t="str">
        <f>VLOOKUP(B34,'Completar SOFSE'!$A$19:$E$462,3,0)</f>
        <v>unidad</v>
      </c>
      <c r="E34" s="6" t="str">
        <f>VLOOKUP(B34,'Completar SOFSE'!$A$19:$E$462,4,0)</f>
        <v>NUM00870813400N</v>
      </c>
      <c r="F34" s="8" t="str">
        <f>VLOOKUP(B34,'Completar SOFSE'!$A$19:$E$462,5,0)</f>
        <v>SM COJINETE SUSPENSION 3RA SUB MEDIDA</v>
      </c>
      <c r="G34" s="102">
        <f>VLOOKUP(B34,'Completar SOFSE'!$A$19:$F$462,6,0)</f>
        <v>9526110</v>
      </c>
      <c r="H34" s="48"/>
      <c r="I34" s="99"/>
      <c r="J34" s="49">
        <f t="shared" si="2"/>
        <v>0</v>
      </c>
      <c r="K34" s="50"/>
    </row>
    <row r="35" spans="2:11" ht="25.5">
      <c r="B35" s="5">
        <f>+'Completar SOFSE'!A41</f>
        <v>21</v>
      </c>
      <c r="C35" s="6">
        <f>VLOOKUP(B35,'Completar SOFSE'!$A$19:$E$462,2,0)</f>
        <v>32</v>
      </c>
      <c r="D35" s="6" t="str">
        <f>VLOOKUP(B35,'Completar SOFSE'!$A$19:$E$462,3,0)</f>
        <v>unidad</v>
      </c>
      <c r="E35" s="6" t="str">
        <f>VLOOKUP(B35,'Completar SOFSE'!$A$19:$E$462,4,0)</f>
        <v>NUM00870813420N</v>
      </c>
      <c r="F35" s="8" t="str">
        <f>VLOOKUP(B35,'Completar SOFSE'!$A$19:$E$462,5,0)</f>
        <v>COJINETE SUSPENSION 2DA SUBMEDIDA NUEVO DISEÑO</v>
      </c>
      <c r="G35" s="102" t="str">
        <f>VLOOKUP(B35,'Completar SOFSE'!$A$19:$F$462,6,0)</f>
        <v>9557791 Pl.: 0-08-7-3000 Em 2</v>
      </c>
      <c r="H35" s="48"/>
      <c r="I35" s="99"/>
      <c r="J35" s="49">
        <f t="shared" si="2"/>
        <v>0</v>
      </c>
      <c r="K35" s="50"/>
    </row>
    <row r="36" spans="2:11" ht="38.25">
      <c r="B36" s="5">
        <f>+'Completar SOFSE'!A42</f>
        <v>22</v>
      </c>
      <c r="C36" s="6">
        <f>VLOOKUP(B36,'Completar SOFSE'!$A$19:$E$462,2,0)</f>
        <v>32</v>
      </c>
      <c r="D36" s="6" t="str">
        <f>VLOOKUP(B36,'Completar SOFSE'!$A$19:$E$462,3,0)</f>
        <v>unidad</v>
      </c>
      <c r="E36" s="6" t="str">
        <f>VLOOKUP(B36,'Completar SOFSE'!$A$19:$E$462,4,0)</f>
        <v>NUM00870813440N</v>
      </c>
      <c r="F36" s="8" t="str">
        <f>VLOOKUP(B36,'Completar SOFSE'!$A$19:$E$462,5,0)</f>
        <v>COJINETE DE SUSPENSION 1RA SOBREMEDIDA NUEVO DISEÑO. RF.: 9557790 (EX 9526108). LOC. GM</v>
      </c>
      <c r="G36" s="102" t="str">
        <f>VLOOKUP(B36,'Completar SOFSE'!$A$19:$F$462,6,0)</f>
        <v>9526108 Pl.: 0-08-7-3000</v>
      </c>
      <c r="H36" s="48"/>
      <c r="I36" s="99"/>
      <c r="J36" s="49">
        <f t="shared" si="2"/>
        <v>0</v>
      </c>
      <c r="K36" s="50"/>
    </row>
    <row r="37" spans="2:11">
      <c r="B37" s="5">
        <f>+'Completar SOFSE'!A43</f>
        <v>23</v>
      </c>
      <c r="C37" s="6">
        <f>VLOOKUP(B37,'Completar SOFSE'!$A$19:$E$462,2,0)</f>
        <v>4</v>
      </c>
      <c r="D37" s="6" t="str">
        <f>VLOOKUP(B37,'Completar SOFSE'!$A$19:$E$462,3,0)</f>
        <v>unidad</v>
      </c>
      <c r="E37" s="6" t="str">
        <f>VLOOKUP(B37,'Completar SOFSE'!$A$19:$E$462,4,0)</f>
        <v>NUM00890500210N</v>
      </c>
      <c r="F37" s="8" t="str">
        <f>VLOOKUP(B37,'Completar SOFSE'!$A$19:$E$462,5,0)</f>
        <v>SELLO DE ACEITE EJE IMPULSOR.-</v>
      </c>
      <c r="G37" s="102">
        <f>VLOOKUP(B37,'Completar SOFSE'!$A$19:$F$462,6,0)</f>
        <v>8190536</v>
      </c>
      <c r="H37" s="48"/>
      <c r="I37" s="99"/>
      <c r="J37" s="49">
        <f t="shared" ref="J37:J38" si="3">+(C37*H37)*I37</f>
        <v>0</v>
      </c>
      <c r="K37" s="50"/>
    </row>
    <row r="38" spans="2:11" ht="25.5">
      <c r="B38" s="5">
        <f>+'Completar SOFSE'!A44</f>
        <v>24</v>
      </c>
      <c r="C38" s="6">
        <f>VLOOKUP(B38,'Completar SOFSE'!$A$19:$E$462,2,0)</f>
        <v>4</v>
      </c>
      <c r="D38" s="6" t="str">
        <f>VLOOKUP(B38,'Completar SOFSE'!$A$19:$E$462,3,0)</f>
        <v>unidad</v>
      </c>
      <c r="E38" s="6" t="str">
        <f>VLOOKUP(B38,'Completar SOFSE'!$A$19:$E$462,4,0)</f>
        <v>NUM00890500310N</v>
      </c>
      <c r="F38" s="8" t="str">
        <f>VLOOKUP(B38,'Completar SOFSE'!$A$19:$E$462,5,0)</f>
        <v>EMBRAGUE PARA IMPULSION VENTILADOR - COMPLETO - PARA MOTOR 12-567-C.-</v>
      </c>
      <c r="G38" s="102">
        <f>VLOOKUP(B38,'Completar SOFSE'!$A$19:$F$462,6,0)</f>
        <v>8103853</v>
      </c>
      <c r="H38" s="48"/>
      <c r="I38" s="99"/>
      <c r="J38" s="49">
        <f t="shared" si="3"/>
        <v>0</v>
      </c>
      <c r="K38" s="50"/>
    </row>
    <row r="39" spans="2:11" ht="25.5">
      <c r="B39" s="5">
        <f>+'Completar SOFSE'!A45</f>
        <v>25</v>
      </c>
      <c r="C39" s="6">
        <f>VLOOKUP(B39,'Completar SOFSE'!$A$19:$E$462,2,0)</f>
        <v>4</v>
      </c>
      <c r="D39" s="6" t="str">
        <f>VLOOKUP(B39,'Completar SOFSE'!$A$19:$E$462,3,0)</f>
        <v>unidad</v>
      </c>
      <c r="E39" s="6" t="str">
        <f>VLOOKUP(B39,'Completar SOFSE'!$A$19:$E$462,4,0)</f>
        <v>NUM00890501490N</v>
      </c>
      <c r="F39" s="8" t="str">
        <f>VLOOKUP(B39,'Completar SOFSE'!$A$19:$E$462,5,0)</f>
        <v>ACOPLE ROSCADO UNF 15.8 MM - 18 H CON ROSCA INTERNA.-</v>
      </c>
      <c r="G39" s="102">
        <f>VLOOKUP(B39,'Completar SOFSE'!$A$19:$F$462,6,0)</f>
        <v>8190533</v>
      </c>
      <c r="H39" s="48"/>
      <c r="I39" s="99"/>
      <c r="J39" s="49">
        <f t="shared" ref="J39" si="4">+(C39*H39)*I39</f>
        <v>0</v>
      </c>
      <c r="K39" s="50"/>
    </row>
    <row r="40" spans="2:11" ht="25.5">
      <c r="B40" s="5">
        <f>+'Completar SOFSE'!A46</f>
        <v>26</v>
      </c>
      <c r="C40" s="6">
        <f>VLOOKUP(B40,'Completar SOFSE'!$A$19:$E$462,2,0)</f>
        <v>4</v>
      </c>
      <c r="D40" s="6" t="str">
        <f>VLOOKUP(B40,'Completar SOFSE'!$A$19:$E$462,3,0)</f>
        <v>unidad</v>
      </c>
      <c r="E40" s="6" t="str">
        <f>VLOOKUP(B40,'Completar SOFSE'!$A$19:$E$462,4,0)</f>
        <v>NUM90197840000N</v>
      </c>
      <c r="F40" s="8" t="str">
        <f>VLOOKUP(B40,'Completar SOFSE'!$A$19:$E$462,5,0)</f>
        <v>CERRADURA MANO/DERECHA COMPLET(LOC ALCO</v>
      </c>
      <c r="G40" s="102" t="str">
        <f>VLOOKUP(B40,'Completar SOFSE'!$A$19:$F$462,6,0)</f>
        <v>8284666 Pl.: 0-08-2-7026</v>
      </c>
      <c r="H40" s="48"/>
      <c r="I40" s="99"/>
      <c r="J40" s="49">
        <f t="shared" ref="J40" si="5">+(C40*H40)*I40</f>
        <v>0</v>
      </c>
      <c r="K40" s="50"/>
    </row>
    <row r="41" spans="2:11" ht="25.5">
      <c r="B41" s="5">
        <f>+'Completar SOFSE'!A47</f>
        <v>27</v>
      </c>
      <c r="C41" s="6">
        <f>VLOOKUP(B41,'Completar SOFSE'!$A$19:$E$462,2,0)</f>
        <v>4</v>
      </c>
      <c r="D41" s="6" t="str">
        <f>VLOOKUP(B41,'Completar SOFSE'!$A$19:$E$462,3,0)</f>
        <v>unidad</v>
      </c>
      <c r="E41" s="6" t="str">
        <f>VLOOKUP(B41,'Completar SOFSE'!$A$19:$E$462,4,0)</f>
        <v>NUM91304660000N</v>
      </c>
      <c r="F41" s="8" t="str">
        <f>VLOOKUP(B41,'Completar SOFSE'!$A$19:$E$462,5,0)</f>
        <v>PORTALÁMPARAS CHICO, A BAYONETA DOBLE, PARA LOCOMOTORAS GM.</v>
      </c>
      <c r="G41" s="102" t="str">
        <f>VLOOKUP(B41,'Completar SOFSE'!$A$19:$F$462,6,0)</f>
        <v>9335530 Pl.: 008609DTMR0286</v>
      </c>
      <c r="H41" s="48"/>
      <c r="I41" s="99"/>
      <c r="J41" s="49">
        <f t="shared" ref="J41:J104" si="6">+(C41*H41)*I41</f>
        <v>0</v>
      </c>
      <c r="K41" s="50"/>
    </row>
    <row r="42" spans="2:11">
      <c r="B42" s="5">
        <f>+'Completar SOFSE'!A48</f>
        <v>28</v>
      </c>
      <c r="C42" s="6">
        <f>VLOOKUP(B42,'Completar SOFSE'!$A$19:$E$462,2,0)</f>
        <v>4</v>
      </c>
      <c r="D42" s="6" t="str">
        <f>VLOOKUP(B42,'Completar SOFSE'!$A$19:$E$462,3,0)</f>
        <v>unidad</v>
      </c>
      <c r="E42" s="6" t="str">
        <f>VLOOKUP(B42,'Completar SOFSE'!$A$19:$E$462,4,0)</f>
        <v>NUM91309710000N</v>
      </c>
      <c r="F42" s="8" t="str">
        <f>VLOOKUP(B42,'Completar SOFSE'!$A$19:$E$462,5,0)</f>
        <v>MANGA FLEXIBLE L= 405 MM</v>
      </c>
      <c r="G42" s="102">
        <f>VLOOKUP(B42,'Completar SOFSE'!$A$19:$F$462,6,0)</f>
        <v>8198499</v>
      </c>
      <c r="H42" s="48"/>
      <c r="I42" s="99"/>
      <c r="J42" s="49">
        <f t="shared" si="6"/>
        <v>0</v>
      </c>
      <c r="K42" s="50"/>
    </row>
    <row r="43" spans="2:11" ht="25.5">
      <c r="B43" s="5">
        <f>+'Completar SOFSE'!A49</f>
        <v>29</v>
      </c>
      <c r="C43" s="6">
        <f>VLOOKUP(B43,'Completar SOFSE'!$A$19:$E$462,2,0)</f>
        <v>16</v>
      </c>
      <c r="D43" s="6" t="str">
        <f>VLOOKUP(B43,'Completar SOFSE'!$A$19:$E$462,3,0)</f>
        <v>unidad</v>
      </c>
      <c r="E43" s="6" t="str">
        <f>VLOOKUP(B43,'Completar SOFSE'!$A$19:$E$462,4,0)</f>
        <v>NUM00830602350N</v>
      </c>
      <c r="F43" s="8" t="str">
        <f>VLOOKUP(B43,'Completar SOFSE'!$A$19:$E$462,5,0)</f>
        <v>RODAMIENTO PARA VARILLA CONTROL INYECTORES. R/F 40036565.</v>
      </c>
      <c r="G43" s="102">
        <f>VLOOKUP(B43,'Completar SOFSE'!$A$19:$F$462,6,0)</f>
        <v>40036565</v>
      </c>
      <c r="H43" s="48"/>
      <c r="I43" s="99"/>
      <c r="J43" s="49">
        <f t="shared" si="6"/>
        <v>0</v>
      </c>
      <c r="K43" s="50"/>
    </row>
    <row r="44" spans="2:11" ht="25.5">
      <c r="B44" s="5">
        <f>+'Completar SOFSE'!A50</f>
        <v>30</v>
      </c>
      <c r="C44" s="6">
        <f>VLOOKUP(B44,'Completar SOFSE'!$A$19:$E$462,2,0)</f>
        <v>96</v>
      </c>
      <c r="D44" s="6" t="str">
        <f>VLOOKUP(B44,'Completar SOFSE'!$A$19:$E$462,3,0)</f>
        <v>unidad</v>
      </c>
      <c r="E44" s="6" t="str">
        <f>VLOOKUP(B44,'Completar SOFSE'!$A$19:$E$462,4,0)</f>
        <v>NUM91309700000N</v>
      </c>
      <c r="F44" s="8" t="str">
        <f>VLOOKUP(B44,'Completar SOFSE'!$A$19:$E$462,5,0)</f>
        <v>MANGOTE DE GOMA DE CABLES DE MT, PARA LOCOMOTORAS GM</v>
      </c>
      <c r="G44" s="102" t="str">
        <f>VLOOKUP(B44,'Completar SOFSE'!$A$19:$F$462,6,0)</f>
        <v>8194450 Pl.: 9-07-6</v>
      </c>
      <c r="H44" s="48"/>
      <c r="I44" s="99"/>
      <c r="J44" s="49">
        <f t="shared" si="6"/>
        <v>0</v>
      </c>
      <c r="K44" s="50"/>
    </row>
    <row r="45" spans="2:11" ht="25.5">
      <c r="B45" s="5">
        <f>+'Completar SOFSE'!A51</f>
        <v>31</v>
      </c>
      <c r="C45" s="6">
        <f>VLOOKUP(B45,'Completar SOFSE'!$A$19:$E$462,2,0)</f>
        <v>4</v>
      </c>
      <c r="D45" s="6" t="str">
        <f>VLOOKUP(B45,'Completar SOFSE'!$A$19:$E$462,3,0)</f>
        <v>unidad</v>
      </c>
      <c r="E45" s="6" t="str">
        <f>VLOOKUP(B45,'Completar SOFSE'!$A$19:$E$462,4,0)</f>
        <v>NUM00860200010N</v>
      </c>
      <c r="F45" s="8" t="str">
        <f>VLOOKUP(B45,'Completar SOFSE'!$A$19:$E$462,5,0)</f>
        <v>AMPERIMETRO PARA CARGA DE BATERIA 300-0-300 A.</v>
      </c>
      <c r="G45" s="102" t="str">
        <f>VLOOKUP(B45,'Completar SOFSE'!$A$19:$F$462,6,0)</f>
        <v>8142028 Pl: 9-09-162</v>
      </c>
      <c r="H45" s="48"/>
      <c r="I45" s="99"/>
      <c r="J45" s="49">
        <f t="shared" si="6"/>
        <v>0</v>
      </c>
      <c r="K45" s="50"/>
    </row>
    <row r="46" spans="2:11" ht="25.5">
      <c r="B46" s="5">
        <f>+'Completar SOFSE'!A52</f>
        <v>32</v>
      </c>
      <c r="C46" s="6">
        <f>VLOOKUP(B46,'Completar SOFSE'!$A$19:$E$462,2,0)</f>
        <v>10</v>
      </c>
      <c r="D46" s="6" t="str">
        <f>VLOOKUP(B46,'Completar SOFSE'!$A$19:$E$462,3,0)</f>
        <v>unidad</v>
      </c>
      <c r="E46" s="6" t="str">
        <f>VLOOKUP(B46,'Completar SOFSE'!$A$19:$E$462,4,0)</f>
        <v>NUM00810103010N</v>
      </c>
      <c r="F46" s="8" t="str">
        <f>VLOOKUP(B46,'Completar SOFSE'!$A$19:$E$462,5,0)</f>
        <v>JUNTA ENTRE TAPA FRONTAL Y TAPA DE CIERRE.-</v>
      </c>
      <c r="G46" s="102">
        <f>VLOOKUP(B46,'Completar SOFSE'!$A$19:$F$462,6,0)</f>
        <v>8172334</v>
      </c>
      <c r="H46" s="48"/>
      <c r="I46" s="99"/>
      <c r="J46" s="49">
        <f t="shared" si="6"/>
        <v>0</v>
      </c>
      <c r="K46" s="50"/>
    </row>
    <row r="47" spans="2:11">
      <c r="B47" s="5">
        <f>+'Completar SOFSE'!A53</f>
        <v>33</v>
      </c>
      <c r="C47" s="6">
        <f>VLOOKUP(B47,'Completar SOFSE'!$A$19:$E$462,2,0)</f>
        <v>8</v>
      </c>
      <c r="D47" s="6" t="str">
        <f>VLOOKUP(B47,'Completar SOFSE'!$A$19:$E$462,3,0)</f>
        <v>unidad</v>
      </c>
      <c r="E47" s="6" t="str">
        <f>VLOOKUP(B47,'Completar SOFSE'!$A$19:$E$462,4,0)</f>
        <v>NUM00810105420N</v>
      </c>
      <c r="F47" s="8" t="str">
        <f>VLOOKUP(B47,'Completar SOFSE'!$A$19:$E$462,5,0)</f>
        <v>ATAGUÍA PARA LOC G12 Y GR12</v>
      </c>
      <c r="G47" s="102" t="str">
        <f>VLOOKUP(B47,'Completar SOFSE'!$A$19:$F$462,6,0)</f>
        <v>Pl.: 008101DTMR0215</v>
      </c>
      <c r="H47" s="48"/>
      <c r="I47" s="99"/>
      <c r="J47" s="49">
        <f t="shared" si="6"/>
        <v>0</v>
      </c>
      <c r="K47" s="50"/>
    </row>
    <row r="48" spans="2:11" ht="25.5">
      <c r="B48" s="5">
        <f>+'Completar SOFSE'!A54</f>
        <v>34</v>
      </c>
      <c r="C48" s="6">
        <f>VLOOKUP(B48,'Completar SOFSE'!$A$19:$E$462,2,0)</f>
        <v>24</v>
      </c>
      <c r="D48" s="6" t="str">
        <f>VLOOKUP(B48,'Completar SOFSE'!$A$19:$E$462,3,0)</f>
        <v>unidad</v>
      </c>
      <c r="E48" s="6" t="str">
        <f>VLOOKUP(B48,'Completar SOFSE'!$A$19:$E$462,4,0)</f>
        <v>NUM00810109270N</v>
      </c>
      <c r="F48" s="8" t="str">
        <f>VLOOKUP(B48,'Completar SOFSE'!$A$19:$E$462,5,0)</f>
        <v>BUJE DE 31.75 MM - 41.02 MM DE DIAMETRO X 15.87 MM.-</v>
      </c>
      <c r="G48" s="102" t="str">
        <f>VLOOKUP(B48,'Completar SOFSE'!$A$19:$F$462,6,0)</f>
        <v>8052337 Pl.: 10-01-24</v>
      </c>
      <c r="H48" s="48"/>
      <c r="I48" s="99"/>
      <c r="J48" s="49">
        <f t="shared" si="6"/>
        <v>0</v>
      </c>
      <c r="K48" s="50"/>
    </row>
    <row r="49" spans="2:11" ht="25.5">
      <c r="B49" s="5">
        <f>+'Completar SOFSE'!A55</f>
        <v>35</v>
      </c>
      <c r="C49" s="6">
        <f>VLOOKUP(B49,'Completar SOFSE'!$A$19:$E$462,2,0)</f>
        <v>12</v>
      </c>
      <c r="D49" s="6" t="str">
        <f>VLOOKUP(B49,'Completar SOFSE'!$A$19:$E$462,3,0)</f>
        <v>unidad</v>
      </c>
      <c r="E49" s="6" t="str">
        <f>VLOOKUP(B49,'Completar SOFSE'!$A$19:$E$462,4,0)</f>
        <v>NUM00810110610N</v>
      </c>
      <c r="F49" s="8" t="str">
        <f>VLOOKUP(B49,'Completar SOFSE'!$A$19:$E$462,5,0)</f>
        <v>CONJUNTO BARRA CONEXIÓN EXTREMO INTERNA. LOCOMOTORAS GM.</v>
      </c>
      <c r="G49" s="102" t="str">
        <f>VLOOKUP(B49,'Completar SOFSE'!$A$19:$F$462,6,0)</f>
        <v>Pl.: 008101DTMR0129 It 1</v>
      </c>
      <c r="H49" s="48"/>
      <c r="I49" s="99"/>
      <c r="J49" s="49">
        <f t="shared" si="6"/>
        <v>0</v>
      </c>
      <c r="K49" s="50"/>
    </row>
    <row r="50" spans="2:11" ht="38.25">
      <c r="B50" s="5">
        <f>+'Completar SOFSE'!A56</f>
        <v>36</v>
      </c>
      <c r="C50" s="6">
        <f>VLOOKUP(B50,'Completar SOFSE'!$A$19:$E$462,2,0)</f>
        <v>26</v>
      </c>
      <c r="D50" s="6" t="str">
        <f>VLOOKUP(B50,'Completar SOFSE'!$A$19:$E$462,3,0)</f>
        <v>unidad</v>
      </c>
      <c r="E50" s="6" t="str">
        <f>VLOOKUP(B50,'Completar SOFSE'!$A$19:$E$462,4,0)</f>
        <v>NUM00810116150N</v>
      </c>
      <c r="F50" s="8" t="str">
        <f>VLOOKUP(B50,'Completar SOFSE'!$A$19:$E$462,5,0)</f>
        <v>TORNILLO CABEZA CUADRADA 7/8-9HX254MM. PLANO: FICHA TÉCNICA Nº 39. R/F: 8098644</v>
      </c>
      <c r="G50" s="102" t="str">
        <f>VLOOKUP(B50,'Completar SOFSE'!$A$19:$F$462,6,0)</f>
        <v>8098644 FICHA TÉCNICA Nº 39</v>
      </c>
      <c r="H50" s="48"/>
      <c r="I50" s="99"/>
      <c r="J50" s="49">
        <f t="shared" si="6"/>
        <v>0</v>
      </c>
      <c r="K50" s="50"/>
    </row>
    <row r="51" spans="2:11" ht="25.5">
      <c r="B51" s="5">
        <f>+'Completar SOFSE'!A57</f>
        <v>37</v>
      </c>
      <c r="C51" s="6">
        <f>VLOOKUP(B51,'Completar SOFSE'!$A$19:$E$462,2,0)</f>
        <v>6</v>
      </c>
      <c r="D51" s="6" t="str">
        <f>VLOOKUP(B51,'Completar SOFSE'!$A$19:$E$462,3,0)</f>
        <v>unidad</v>
      </c>
      <c r="E51" s="6" t="str">
        <f>VLOOKUP(B51,'Completar SOFSE'!$A$19:$E$462,4,0)</f>
        <v>NUM00820100150N</v>
      </c>
      <c r="F51" s="8" t="str">
        <f>VLOOKUP(B51,'Completar SOFSE'!$A$19:$E$462,5,0)</f>
        <v>BOQUILLA GANCHO CENTRAL DE TRACCIÓN</v>
      </c>
      <c r="G51" s="102">
        <f>VLOOKUP(B51,'Completar SOFSE'!$A$19:$F$462,6,0)</f>
        <v>8231930</v>
      </c>
      <c r="H51" s="48"/>
      <c r="I51" s="99"/>
      <c r="J51" s="49">
        <f t="shared" si="6"/>
        <v>0</v>
      </c>
      <c r="K51" s="50"/>
    </row>
    <row r="52" spans="2:11" ht="25.5">
      <c r="B52" s="5">
        <f>+'Completar SOFSE'!A58</f>
        <v>38</v>
      </c>
      <c r="C52" s="6">
        <f>VLOOKUP(B52,'Completar SOFSE'!$A$19:$E$462,2,0)</f>
        <v>4</v>
      </c>
      <c r="D52" s="6" t="str">
        <f>VLOOKUP(B52,'Completar SOFSE'!$A$19:$E$462,3,0)</f>
        <v>unidad</v>
      </c>
      <c r="E52" s="6" t="str">
        <f>VLOOKUP(B52,'Completar SOFSE'!$A$19:$E$462,4,0)</f>
        <v>NUM00830208990N</v>
      </c>
      <c r="F52" s="8" t="str">
        <f>VLOOKUP(B52,'Completar SOFSE'!$A$19:$E$462,5,0)</f>
        <v>SELLO DE ACEITE DEL EJE SEGURIDAD - PARA MOTOR LOCOMOTORAS GM.</v>
      </c>
      <c r="G52" s="102">
        <f>VLOOKUP(B52,'Completar SOFSE'!$A$19:$F$462,6,0)</f>
        <v>8028754</v>
      </c>
      <c r="H52" s="48"/>
      <c r="I52" s="99"/>
      <c r="J52" s="49">
        <f t="shared" si="6"/>
        <v>0</v>
      </c>
      <c r="K52" s="50"/>
    </row>
    <row r="53" spans="2:11" ht="25.5">
      <c r="B53" s="5">
        <f>+'Completar SOFSE'!A59</f>
        <v>39</v>
      </c>
      <c r="C53" s="6">
        <f>VLOOKUP(B53,'Completar SOFSE'!$A$19:$E$462,2,0)</f>
        <v>12</v>
      </c>
      <c r="D53" s="6" t="str">
        <f>VLOOKUP(B53,'Completar SOFSE'!$A$19:$E$462,3,0)</f>
        <v>unidad</v>
      </c>
      <c r="E53" s="6" t="str">
        <f>VLOOKUP(B53,'Completar SOFSE'!$A$19:$E$462,4,0)</f>
        <v>NUM00830209310N</v>
      </c>
      <c r="F53" s="8" t="str">
        <f>VLOOKUP(B53,'Completar SOFSE'!$A$19:$E$462,5,0)</f>
        <v>ESPÁRRAGO 7,9 MM (5/16") NC 18 H / NF 24H X 38MM. LOC GM.</v>
      </c>
      <c r="G53" s="102">
        <f>VLOOKUP(B53,'Completar SOFSE'!$A$19:$F$462,6,0)</f>
        <v>8084872</v>
      </c>
      <c r="H53" s="48"/>
      <c r="I53" s="99"/>
      <c r="J53" s="49">
        <f t="shared" si="6"/>
        <v>0</v>
      </c>
      <c r="K53" s="50"/>
    </row>
    <row r="54" spans="2:11" ht="38.25">
      <c r="B54" s="5">
        <f>+'Completar SOFSE'!A60</f>
        <v>40</v>
      </c>
      <c r="C54" s="6">
        <f>VLOOKUP(B54,'Completar SOFSE'!$A$19:$E$462,2,0)</f>
        <v>8</v>
      </c>
      <c r="D54" s="6" t="str">
        <f>VLOOKUP(B54,'Completar SOFSE'!$A$19:$E$462,3,0)</f>
        <v>unidad</v>
      </c>
      <c r="E54" s="6" t="str">
        <f>VLOOKUP(B54,'Completar SOFSE'!$A$19:$E$462,4,0)</f>
        <v>NUM00830302920N</v>
      </c>
      <c r="F54" s="8" t="str">
        <f>VLOOKUP(B54,'Completar SOFSE'!$A$19:$E$462,5,0)</f>
        <v>PERNO NF 22,2 MM (7/8") - 14 H X 64 MM - BALANCEADOR ARMÓNICO DE ÁRBOL DE LEVAS</v>
      </c>
      <c r="G54" s="102">
        <f>VLOOKUP(B54,'Completar SOFSE'!$A$19:$F$462,6,0)</f>
        <v>8438865</v>
      </c>
      <c r="H54" s="48"/>
      <c r="I54" s="99"/>
      <c r="J54" s="49">
        <f t="shared" si="6"/>
        <v>0</v>
      </c>
      <c r="K54" s="50"/>
    </row>
    <row r="55" spans="2:11" ht="25.5">
      <c r="B55" s="5">
        <f>+'Completar SOFSE'!A61</f>
        <v>41</v>
      </c>
      <c r="C55" s="6">
        <f>VLOOKUP(B55,'Completar SOFSE'!$A$19:$E$462,2,0)</f>
        <v>100</v>
      </c>
      <c r="D55" s="6" t="str">
        <f>VLOOKUP(B55,'Completar SOFSE'!$A$19:$E$462,3,0)</f>
        <v>unidad</v>
      </c>
      <c r="E55" s="6" t="str">
        <f>VLOOKUP(B55,'Completar SOFSE'!$A$19:$E$462,4,0)</f>
        <v>NUM00830302930N</v>
      </c>
      <c r="F55" s="8" t="str">
        <f>VLOOKUP(B55,'Completar SOFSE'!$A$19:$E$462,5,0)</f>
        <v>ARANDELA DE ACERO TIPO RESORTE - BALANCEADOR ARMÓNICO. LOC GM.</v>
      </c>
      <c r="G55" s="102">
        <f>VLOOKUP(B55,'Completar SOFSE'!$A$19:$F$462,6,0)</f>
        <v>8174659</v>
      </c>
      <c r="H55" s="48"/>
      <c r="I55" s="99"/>
      <c r="J55" s="49">
        <f t="shared" si="6"/>
        <v>0</v>
      </c>
      <c r="K55" s="50"/>
    </row>
    <row r="56" spans="2:11" ht="25.5">
      <c r="B56" s="5">
        <f>+'Completar SOFSE'!A62</f>
        <v>42</v>
      </c>
      <c r="C56" s="6">
        <f>VLOOKUP(B56,'Completar SOFSE'!$A$19:$E$462,2,0)</f>
        <v>4</v>
      </c>
      <c r="D56" s="6" t="str">
        <f>VLOOKUP(B56,'Completar SOFSE'!$A$19:$E$462,3,0)</f>
        <v>unidad</v>
      </c>
      <c r="E56" s="6" t="str">
        <f>VLOOKUP(B56,'Completar SOFSE'!$A$19:$E$462,4,0)</f>
        <v>NUM00830401010N</v>
      </c>
      <c r="F56" s="8" t="str">
        <f>VLOOKUP(B56,'Completar SOFSE'!$A$19:$E$462,5,0)</f>
        <v>BUJE DEL ENGRANAJE ACOPLADO - LOCOMOTORAS GM</v>
      </c>
      <c r="G56" s="102" t="str">
        <f>VLOOKUP(B56,'Completar SOFSE'!$A$19:$F$462,6,0)</f>
        <v>8081391 Pl.: 0-10-3-7040</v>
      </c>
      <c r="H56" s="48"/>
      <c r="I56" s="99"/>
      <c r="J56" s="49">
        <f t="shared" si="6"/>
        <v>0</v>
      </c>
      <c r="K56" s="50"/>
    </row>
    <row r="57" spans="2:11" ht="25.5">
      <c r="B57" s="5">
        <f>+'Completar SOFSE'!A63</f>
        <v>43</v>
      </c>
      <c r="C57" s="6">
        <f>VLOOKUP(B57,'Completar SOFSE'!$A$19:$E$462,2,0)</f>
        <v>7</v>
      </c>
      <c r="D57" s="6" t="str">
        <f>VLOOKUP(B57,'Completar SOFSE'!$A$19:$E$462,3,0)</f>
        <v>unidad</v>
      </c>
      <c r="E57" s="6" t="str">
        <f>VLOOKUP(B57,'Completar SOFSE'!$A$19:$E$462,4,0)</f>
        <v>NUM00830403410N</v>
      </c>
      <c r="F57" s="8" t="str">
        <f>VLOOKUP(B57,'Completar SOFSE'!$A$19:$E$462,5,0)</f>
        <v>BUJE PARA EL EJE DEL IMPULSOR - PARA LOCOMOTORAS GM.</v>
      </c>
      <c r="G57" s="102">
        <f>VLOOKUP(B57,'Completar SOFSE'!$A$19:$F$462,6,0)</f>
        <v>8039674</v>
      </c>
      <c r="H57" s="48"/>
      <c r="I57" s="99"/>
      <c r="J57" s="49">
        <f t="shared" si="6"/>
        <v>0</v>
      </c>
      <c r="K57" s="50"/>
    </row>
    <row r="58" spans="2:11" ht="25.5">
      <c r="B58" s="5">
        <f>+'Completar SOFSE'!A64</f>
        <v>44</v>
      </c>
      <c r="C58" s="6">
        <f>VLOOKUP(B58,'Completar SOFSE'!$A$19:$E$462,2,0)</f>
        <v>6</v>
      </c>
      <c r="D58" s="6" t="str">
        <f>VLOOKUP(B58,'Completar SOFSE'!$A$19:$E$462,3,0)</f>
        <v>unidad</v>
      </c>
      <c r="E58" s="6" t="str">
        <f>VLOOKUP(B58,'Completar SOFSE'!$A$19:$E$462,4,0)</f>
        <v>NUM00830403430N</v>
      </c>
      <c r="F58" s="8" t="str">
        <f>VLOOKUP(B58,'Completar SOFSE'!$A$19:$E$462,5,0)</f>
        <v>ESPARRAGO ACERO NC 12,7 MM (1/2") 13H. X 47,6 MM (1.7/8")- PARA LOC GM</v>
      </c>
      <c r="G58" s="102">
        <f>VLOOKUP(B58,'Completar SOFSE'!$A$19:$F$462,6,0)</f>
        <v>8028951</v>
      </c>
      <c r="H58" s="48"/>
      <c r="I58" s="99"/>
      <c r="J58" s="49">
        <f t="shared" si="6"/>
        <v>0</v>
      </c>
      <c r="K58" s="50"/>
    </row>
    <row r="59" spans="2:11" ht="25.5">
      <c r="B59" s="5">
        <f>+'Completar SOFSE'!A65</f>
        <v>45</v>
      </c>
      <c r="C59" s="6">
        <f>VLOOKUP(B59,'Completar SOFSE'!$A$19:$E$462,2,0)</f>
        <v>4</v>
      </c>
      <c r="D59" s="6" t="str">
        <f>VLOOKUP(B59,'Completar SOFSE'!$A$19:$E$462,3,0)</f>
        <v>unidad</v>
      </c>
      <c r="E59" s="6" t="str">
        <f>VLOOKUP(B59,'Completar SOFSE'!$A$19:$E$462,4,0)</f>
        <v>NUM00830403990N</v>
      </c>
      <c r="F59" s="8" t="str">
        <f>VLOOKUP(B59,'Completar SOFSE'!$A$19:$E$462,5,0)</f>
        <v>JUEGO JUNTAS IMPULSOR GOBERNADOR - PARA MOTOR 12-567-C-</v>
      </c>
      <c r="G59" s="102">
        <f>VLOOKUP(B59,'Completar SOFSE'!$A$19:$F$462,6,0)</f>
        <v>9580695</v>
      </c>
      <c r="H59" s="48"/>
      <c r="I59" s="99"/>
      <c r="J59" s="49">
        <f t="shared" si="6"/>
        <v>0</v>
      </c>
      <c r="K59" s="50"/>
    </row>
    <row r="60" spans="2:11" ht="25.5">
      <c r="B60" s="5">
        <f>+'Completar SOFSE'!A66</f>
        <v>46</v>
      </c>
      <c r="C60" s="6">
        <f>VLOOKUP(B60,'Completar SOFSE'!$A$19:$E$462,2,0)</f>
        <v>63</v>
      </c>
      <c r="D60" s="6" t="str">
        <f>VLOOKUP(B60,'Completar SOFSE'!$A$19:$E$462,3,0)</f>
        <v>unidad</v>
      </c>
      <c r="E60" s="6" t="str">
        <f>VLOOKUP(B60,'Completar SOFSE'!$A$19:$E$462,4,0)</f>
        <v>NUM00830405030N</v>
      </c>
      <c r="F60" s="8" t="str">
        <f>VLOOKUP(B60,'Completar SOFSE'!$A$19:$E$462,5,0)</f>
        <v>BUJE EN MITADES SUPERIOR E INFERIOR - LOCOMOTORAS GM.</v>
      </c>
      <c r="G60" s="102" t="str">
        <f>VLOOKUP(B60,'Completar SOFSE'!$A$19:$F$462,6,0)</f>
        <v>8071176 Pl.: 0-08-3-7310 Em2</v>
      </c>
      <c r="H60" s="48"/>
      <c r="I60" s="99"/>
      <c r="J60" s="49">
        <f t="shared" si="6"/>
        <v>0</v>
      </c>
      <c r="K60" s="50"/>
    </row>
    <row r="61" spans="2:11" ht="25.5">
      <c r="B61" s="5">
        <f>+'Completar SOFSE'!A67</f>
        <v>47</v>
      </c>
      <c r="C61" s="6">
        <f>VLOOKUP(B61,'Completar SOFSE'!$A$19:$E$462,2,0)</f>
        <v>30</v>
      </c>
      <c r="D61" s="6" t="str">
        <f>VLOOKUP(B61,'Completar SOFSE'!$A$19:$E$462,3,0)</f>
        <v>unidad</v>
      </c>
      <c r="E61" s="6" t="str">
        <f>VLOOKUP(B61,'Completar SOFSE'!$A$19:$E$462,4,0)</f>
        <v>NUM00830502290N</v>
      </c>
      <c r="F61" s="8" t="str">
        <f>VLOOKUP(B61,'Completar SOFSE'!$A$19:$E$462,5,0)</f>
        <v>JUNTA ENTRE BLOCK Y SOPORTE. LOCOMOTORAS GM</v>
      </c>
      <c r="G61" s="102">
        <f>VLOOKUP(B61,'Completar SOFSE'!$A$19:$F$462,6,0)</f>
        <v>9570576</v>
      </c>
      <c r="H61" s="48"/>
      <c r="I61" s="99"/>
      <c r="J61" s="49">
        <f t="shared" si="6"/>
        <v>0</v>
      </c>
      <c r="K61" s="50"/>
    </row>
    <row r="62" spans="2:11">
      <c r="B62" s="5">
        <f>+'Completar SOFSE'!A68</f>
        <v>48</v>
      </c>
      <c r="C62" s="6">
        <f>VLOOKUP(B62,'Completar SOFSE'!$A$19:$E$462,2,0)</f>
        <v>2</v>
      </c>
      <c r="D62" s="6" t="str">
        <f>VLOOKUP(B62,'Completar SOFSE'!$A$19:$E$462,3,0)</f>
        <v>unidad</v>
      </c>
      <c r="E62" s="6" t="str">
        <f>VLOOKUP(B62,'Completar SOFSE'!$A$19:$E$462,4,0)</f>
        <v>NUM00830602010N</v>
      </c>
      <c r="F62" s="8" t="str">
        <f>VLOOKUP(B62,'Completar SOFSE'!$A$19:$E$462,5,0)</f>
        <v>BRAZO CONTROL INYECTORES LADO IZQ.</v>
      </c>
      <c r="G62" s="102">
        <f>VLOOKUP(B62,'Completar SOFSE'!$A$19:$F$462,6,0)</f>
        <v>8194651</v>
      </c>
      <c r="H62" s="48"/>
      <c r="I62" s="99"/>
      <c r="J62" s="49">
        <f t="shared" si="6"/>
        <v>0</v>
      </c>
      <c r="K62" s="50"/>
    </row>
    <row r="63" spans="2:11" ht="25.5">
      <c r="B63" s="5">
        <f>+'Completar SOFSE'!A69</f>
        <v>49</v>
      </c>
      <c r="C63" s="6">
        <f>VLOOKUP(B63,'Completar SOFSE'!$A$19:$E$462,2,0)</f>
        <v>2</v>
      </c>
      <c r="D63" s="6" t="str">
        <f>VLOOKUP(B63,'Completar SOFSE'!$A$19:$E$462,3,0)</f>
        <v>unidad</v>
      </c>
      <c r="E63" s="6" t="str">
        <f>VLOOKUP(B63,'Completar SOFSE'!$A$19:$E$462,4,0)</f>
        <v>NUM00830602050N</v>
      </c>
      <c r="F63" s="8" t="str">
        <f>VLOOKUP(B63,'Completar SOFSE'!$A$19:$E$462,5,0)</f>
        <v>BRAZO CONTROL DE INYECTORES LADO DER.</v>
      </c>
      <c r="G63" s="102">
        <f>VLOOKUP(B63,'Completar SOFSE'!$A$19:$F$462,6,0)</f>
        <v>8194652</v>
      </c>
      <c r="H63" s="48"/>
      <c r="I63" s="99"/>
      <c r="J63" s="49">
        <f t="shared" si="6"/>
        <v>0</v>
      </c>
      <c r="K63" s="50"/>
    </row>
    <row r="64" spans="2:11">
      <c r="B64" s="5">
        <f>+'Completar SOFSE'!A70</f>
        <v>50</v>
      </c>
      <c r="C64" s="6">
        <f>VLOOKUP(B64,'Completar SOFSE'!$A$19:$E$462,2,0)</f>
        <v>2</v>
      </c>
      <c r="D64" s="6" t="str">
        <f>VLOOKUP(B64,'Completar SOFSE'!$A$19:$E$462,3,0)</f>
        <v>unidad</v>
      </c>
      <c r="E64" s="6" t="str">
        <f>VLOOKUP(B64,'Completar SOFSE'!$A$19:$E$462,4,0)</f>
        <v>NUM00830602250N</v>
      </c>
      <c r="F64" s="8" t="str">
        <f>VLOOKUP(B64,'Completar SOFSE'!$A$19:$E$462,5,0)</f>
        <v>VARILLA CONTROL INYECTOR IZQ.</v>
      </c>
      <c r="G64" s="102">
        <f>VLOOKUP(B64,'Completar SOFSE'!$A$19:$F$462,6,0)</f>
        <v>8329598</v>
      </c>
      <c r="H64" s="48"/>
      <c r="I64" s="99"/>
      <c r="J64" s="49">
        <f t="shared" si="6"/>
        <v>0</v>
      </c>
      <c r="K64" s="50"/>
    </row>
    <row r="65" spans="2:11">
      <c r="B65" s="5">
        <f>+'Completar SOFSE'!A71</f>
        <v>51</v>
      </c>
      <c r="C65" s="6">
        <f>VLOOKUP(B65,'Completar SOFSE'!$A$19:$E$462,2,0)</f>
        <v>2</v>
      </c>
      <c r="D65" s="6" t="str">
        <f>VLOOKUP(B65,'Completar SOFSE'!$A$19:$E$462,3,0)</f>
        <v>unidad</v>
      </c>
      <c r="E65" s="6" t="str">
        <f>VLOOKUP(B65,'Completar SOFSE'!$A$19:$E$462,4,0)</f>
        <v>NUM00830602290N</v>
      </c>
      <c r="F65" s="8" t="str">
        <f>VLOOKUP(B65,'Completar SOFSE'!$A$19:$E$462,5,0)</f>
        <v>VARILLA DE CONTROL LADO DER.</v>
      </c>
      <c r="G65" s="102">
        <f>VLOOKUP(B65,'Completar SOFSE'!$A$19:$F$462,6,0)</f>
        <v>8194649</v>
      </c>
      <c r="H65" s="48"/>
      <c r="I65" s="99"/>
      <c r="J65" s="49">
        <f t="shared" si="6"/>
        <v>0</v>
      </c>
      <c r="K65" s="50"/>
    </row>
    <row r="66" spans="2:11" ht="25.5">
      <c r="B66" s="5">
        <f>+'Completar SOFSE'!A72</f>
        <v>52</v>
      </c>
      <c r="C66" s="6">
        <f>VLOOKUP(B66,'Completar SOFSE'!$A$19:$E$462,2,0)</f>
        <v>10</v>
      </c>
      <c r="D66" s="6" t="str">
        <f>VLOOKUP(B66,'Completar SOFSE'!$A$19:$E$462,3,0)</f>
        <v>unidad</v>
      </c>
      <c r="E66" s="6" t="str">
        <f>VLOOKUP(B66,'Completar SOFSE'!$A$19:$E$462,4,0)</f>
        <v>NUM00830602370N</v>
      </c>
      <c r="F66" s="8" t="str">
        <f>VLOOKUP(B66,'Completar SOFSE'!$A$19:$E$462,5,0)</f>
        <v>TORNILLO AC. CAB. HEX. NF 7,9 MM (5/16") - 24 H X 38 MM. LOCOMOTORAS GM</v>
      </c>
      <c r="G66" s="102">
        <f>VLOOKUP(B66,'Completar SOFSE'!$A$19:$F$462,6,0)</f>
        <v>8080078</v>
      </c>
      <c r="H66" s="48"/>
      <c r="I66" s="99"/>
      <c r="J66" s="49">
        <f t="shared" si="6"/>
        <v>0</v>
      </c>
      <c r="K66" s="50"/>
    </row>
    <row r="67" spans="2:11" ht="25.5">
      <c r="B67" s="5">
        <f>+'Completar SOFSE'!A73</f>
        <v>53</v>
      </c>
      <c r="C67" s="6">
        <f>VLOOKUP(B67,'Completar SOFSE'!$A$19:$E$462,2,0)</f>
        <v>10</v>
      </c>
      <c r="D67" s="6" t="str">
        <f>VLOOKUP(B67,'Completar SOFSE'!$A$19:$E$462,3,0)</f>
        <v>unidad</v>
      </c>
      <c r="E67" s="6" t="str">
        <f>VLOOKUP(B67,'Completar SOFSE'!$A$19:$E$462,4,0)</f>
        <v>NUM00830602450N</v>
      </c>
      <c r="F67" s="8" t="str">
        <f>VLOOKUP(B67,'Completar SOFSE'!$A$19:$E$462,5,0)</f>
        <v>TORNILLO AC. CAB. HEX. NF 7,9MM (5/16") - 24 H X 50 MM. LOC GM</v>
      </c>
      <c r="G67" s="102" t="str">
        <f>VLOOKUP(B67,'Completar SOFSE'!$A$19:$F$462,6,0)</f>
        <v>8194650 Pl: 008306DTMR0201</v>
      </c>
      <c r="H67" s="48"/>
      <c r="I67" s="99"/>
      <c r="J67" s="49">
        <f t="shared" si="6"/>
        <v>0</v>
      </c>
      <c r="K67" s="50"/>
    </row>
    <row r="68" spans="2:11" ht="25.5">
      <c r="B68" s="5">
        <f>+'Completar SOFSE'!A74</f>
        <v>54</v>
      </c>
      <c r="C68" s="6">
        <f>VLOOKUP(B68,'Completar SOFSE'!$A$19:$E$462,2,0)</f>
        <v>50</v>
      </c>
      <c r="D68" s="6" t="str">
        <f>VLOOKUP(B68,'Completar SOFSE'!$A$19:$E$462,3,0)</f>
        <v>unidad</v>
      </c>
      <c r="E68" s="6" t="str">
        <f>VLOOKUP(B68,'Completar SOFSE'!$A$19:$E$462,4,0)</f>
        <v>NUM00830602980N</v>
      </c>
      <c r="F68" s="8" t="str">
        <f>VLOOKUP(B68,'Completar SOFSE'!$A$19:$E$462,5,0)</f>
        <v>BUJE P/SOPORTE DEL EJE CONTROL DE INYECTORES. LOC GM.</v>
      </c>
      <c r="G68" s="102">
        <f>VLOOKUP(B68,'Completar SOFSE'!$A$19:$F$462,6,0)</f>
        <v>8443644</v>
      </c>
      <c r="H68" s="48"/>
      <c r="I68" s="99"/>
      <c r="J68" s="49">
        <f t="shared" si="6"/>
        <v>0</v>
      </c>
      <c r="K68" s="50"/>
    </row>
    <row r="69" spans="2:11">
      <c r="B69" s="5">
        <f>+'Completar SOFSE'!A75</f>
        <v>55</v>
      </c>
      <c r="C69" s="6">
        <f>VLOOKUP(B69,'Completar SOFSE'!$A$19:$E$462,2,0)</f>
        <v>4</v>
      </c>
      <c r="D69" s="6" t="str">
        <f>VLOOKUP(B69,'Completar SOFSE'!$A$19:$E$462,3,0)</f>
        <v>unidad</v>
      </c>
      <c r="E69" s="6" t="str">
        <f>VLOOKUP(B69,'Completar SOFSE'!$A$19:$E$462,4,0)</f>
        <v>NUM00830606370N</v>
      </c>
      <c r="F69" s="8" t="str">
        <f>VLOOKUP(B69,'Completar SOFSE'!$A$19:$E$462,5,0)</f>
        <v>HORQUILLA COMPLETA</v>
      </c>
      <c r="G69" s="102">
        <f>VLOOKUP(B69,'Completar SOFSE'!$A$19:$F$462,6,0)</f>
        <v>8104467</v>
      </c>
      <c r="H69" s="48"/>
      <c r="I69" s="99"/>
      <c r="J69" s="49">
        <f t="shared" si="6"/>
        <v>0</v>
      </c>
      <c r="K69" s="50"/>
    </row>
    <row r="70" spans="2:11" ht="38.25">
      <c r="B70" s="5">
        <f>+'Completar SOFSE'!A76</f>
        <v>56</v>
      </c>
      <c r="C70" s="6">
        <f>VLOOKUP(B70,'Completar SOFSE'!$A$19:$E$462,2,0)</f>
        <v>10</v>
      </c>
      <c r="D70" s="6" t="str">
        <f>VLOOKUP(B70,'Completar SOFSE'!$A$19:$E$462,3,0)</f>
        <v>unidad</v>
      </c>
      <c r="E70" s="6" t="str">
        <f>VLOOKUP(B70,'Completar SOFSE'!$A$19:$E$462,4,0)</f>
        <v>NUM00830702030N</v>
      </c>
      <c r="F70" s="8" t="str">
        <f>VLOOKUP(B70,'Completar SOFSE'!$A$19:$E$462,5,0)</f>
        <v>JUEGO DE JUNTAS BOMBA DE ACEITE DE PISTONES, PARA MD DE LOCOMOTORAS GM</v>
      </c>
      <c r="G70" s="102" t="str">
        <f>VLOOKUP(B70,'Completar SOFSE'!$A$19:$F$462,6,0)</f>
        <v>9580696 ET: MRR/L-052/16</v>
      </c>
      <c r="H70" s="48"/>
      <c r="I70" s="99"/>
      <c r="J70" s="49">
        <f t="shared" si="6"/>
        <v>0</v>
      </c>
      <c r="K70" s="50"/>
    </row>
    <row r="71" spans="2:11" ht="25.5">
      <c r="B71" s="5">
        <f>+'Completar SOFSE'!A77</f>
        <v>57</v>
      </c>
      <c r="C71" s="6">
        <f>VLOOKUP(B71,'Completar SOFSE'!$A$19:$E$462,2,0)</f>
        <v>4</v>
      </c>
      <c r="D71" s="6" t="str">
        <f>VLOOKUP(B71,'Completar SOFSE'!$A$19:$E$462,3,0)</f>
        <v>unidad</v>
      </c>
      <c r="E71" s="6" t="str">
        <f>VLOOKUP(B71,'Completar SOFSE'!$A$19:$E$462,4,0)</f>
        <v>NUM00830703450N</v>
      </c>
      <c r="F71" s="8" t="str">
        <f>VLOOKUP(B71,'Completar SOFSE'!$A$19:$E$462,5,0)</f>
        <v>JUNTAS PARA BOMBA EXTRACCION ACEITE - PARA MOTOR 12-567-C.-</v>
      </c>
      <c r="G71" s="102">
        <f>VLOOKUP(B71,'Completar SOFSE'!$A$19:$F$462,6,0)</f>
        <v>8210019</v>
      </c>
      <c r="H71" s="48"/>
      <c r="I71" s="99"/>
      <c r="J71" s="49">
        <f t="shared" si="6"/>
        <v>0</v>
      </c>
      <c r="K71" s="50"/>
    </row>
    <row r="72" spans="2:11">
      <c r="B72" s="5">
        <f>+'Completar SOFSE'!A78</f>
        <v>58</v>
      </c>
      <c r="C72" s="6">
        <f>VLOOKUP(B72,'Completar SOFSE'!$A$19:$E$462,2,0)</f>
        <v>1</v>
      </c>
      <c r="D72" s="6" t="str">
        <f>VLOOKUP(B72,'Completar SOFSE'!$A$19:$E$462,3,0)</f>
        <v>unidad</v>
      </c>
      <c r="E72" s="6" t="str">
        <f>VLOOKUP(B72,'Completar SOFSE'!$A$19:$E$462,4,0)</f>
        <v>NUM00830703810N</v>
      </c>
      <c r="F72" s="8" t="str">
        <f>VLOOKUP(B72,'Completar SOFSE'!$A$19:$E$462,5,0)</f>
        <v>SEPARADOR DE ACEITE COMPLETO</v>
      </c>
      <c r="G72" s="102">
        <f>VLOOKUP(B72,'Completar SOFSE'!$A$19:$F$462,6,0)</f>
        <v>8173846</v>
      </c>
      <c r="H72" s="48"/>
      <c r="I72" s="99"/>
      <c r="J72" s="49">
        <f t="shared" si="6"/>
        <v>0</v>
      </c>
      <c r="K72" s="50"/>
    </row>
    <row r="73" spans="2:11" ht="25.5">
      <c r="B73" s="5">
        <f>+'Completar SOFSE'!A79</f>
        <v>59</v>
      </c>
      <c r="C73" s="6">
        <f>VLOOKUP(B73,'Completar SOFSE'!$A$19:$E$462,2,0)</f>
        <v>9</v>
      </c>
      <c r="D73" s="6" t="str">
        <f>VLOOKUP(B73,'Completar SOFSE'!$A$19:$E$462,3,0)</f>
        <v>unidad</v>
      </c>
      <c r="E73" s="6" t="str">
        <f>VLOOKUP(B73,'Completar SOFSE'!$A$19:$E$462,4,0)</f>
        <v>NUM00830704070N</v>
      </c>
      <c r="F73" s="8" t="str">
        <f>VLOOKUP(B73,'Completar SOFSE'!$A$19:$E$462,5,0)</f>
        <v>JUEGO DE JUNTAS PARA SEPARADOR DE ACEITE - PARA MOTOR 12-567-C.-</v>
      </c>
      <c r="G73" s="102" t="str">
        <f>VLOOKUP(B73,'Completar SOFSE'!$A$19:$F$462,6,0)</f>
        <v>9580709 Pl.: 0-08-3-7207</v>
      </c>
      <c r="H73" s="48"/>
      <c r="I73" s="99"/>
      <c r="J73" s="49">
        <f t="shared" si="6"/>
        <v>0</v>
      </c>
      <c r="K73" s="50"/>
    </row>
    <row r="74" spans="2:11" ht="25.5">
      <c r="B74" s="5">
        <f>+'Completar SOFSE'!A80</f>
        <v>60</v>
      </c>
      <c r="C74" s="6">
        <f>VLOOKUP(B74,'Completar SOFSE'!$A$19:$E$462,2,0)</f>
        <v>2</v>
      </c>
      <c r="D74" s="6" t="str">
        <f>VLOOKUP(B74,'Completar SOFSE'!$A$19:$E$462,3,0)</f>
        <v>unidad</v>
      </c>
      <c r="E74" s="6" t="str">
        <f>VLOOKUP(B74,'Completar SOFSE'!$A$19:$E$462,4,0)</f>
        <v>NUM00830708130N</v>
      </c>
      <c r="F74" s="8" t="str">
        <f>VLOOKUP(B74,'Completar SOFSE'!$A$19:$E$462,5,0)</f>
        <v>CAÑO PARA SUMINISTRO ACEITE AL VENTILADOR MANO IZQUIERDA</v>
      </c>
      <c r="G74" s="102">
        <f>VLOOKUP(B74,'Completar SOFSE'!$A$19:$F$462,6,0)</f>
        <v>8224552</v>
      </c>
      <c r="H74" s="48"/>
      <c r="I74" s="99"/>
      <c r="J74" s="49">
        <f t="shared" si="6"/>
        <v>0</v>
      </c>
      <c r="K74" s="50"/>
    </row>
    <row r="75" spans="2:11" ht="25.5">
      <c r="B75" s="5">
        <f>+'Completar SOFSE'!A81</f>
        <v>61</v>
      </c>
      <c r="C75" s="6">
        <f>VLOOKUP(B75,'Completar SOFSE'!$A$19:$E$462,2,0)</f>
        <v>6</v>
      </c>
      <c r="D75" s="6" t="str">
        <f>VLOOKUP(B75,'Completar SOFSE'!$A$19:$E$462,3,0)</f>
        <v>unidad</v>
      </c>
      <c r="E75" s="6" t="str">
        <f>VLOOKUP(B75,'Completar SOFSE'!$A$19:$E$462,4,0)</f>
        <v>NUM00830805130N</v>
      </c>
      <c r="F75" s="8" t="str">
        <f>VLOOKUP(B75,'Completar SOFSE'!$A$19:$E$462,5,0)</f>
        <v>NÚCLEO DE RADIADOR TIPO YOUNG. R/F: 8462344</v>
      </c>
      <c r="G75" s="102">
        <f>VLOOKUP(B75,'Completar SOFSE'!$A$19:$F$462,6,0)</f>
        <v>8462344</v>
      </c>
      <c r="H75" s="48"/>
      <c r="I75" s="99"/>
      <c r="J75" s="49">
        <f t="shared" si="6"/>
        <v>0</v>
      </c>
      <c r="K75" s="50"/>
    </row>
    <row r="76" spans="2:11" ht="25.5">
      <c r="B76" s="5">
        <f>+'Completar SOFSE'!A82</f>
        <v>62</v>
      </c>
      <c r="C76" s="6">
        <f>VLOOKUP(B76,'Completar SOFSE'!$A$19:$E$462,2,0)</f>
        <v>1</v>
      </c>
      <c r="D76" s="6" t="str">
        <f>VLOOKUP(B76,'Completar SOFSE'!$A$19:$E$462,3,0)</f>
        <v>unidad</v>
      </c>
      <c r="E76" s="6" t="str">
        <f>VLOOKUP(B76,'Completar SOFSE'!$A$19:$E$462,4,0)</f>
        <v>NUM00830906410N</v>
      </c>
      <c r="F76" s="8" t="str">
        <f>VLOOKUP(B76,'Completar SOFSE'!$A$19:$E$462,5,0)</f>
        <v>EQUIPO ELECTRICO DE POTENCIA. LOC GM G12, GR12, GA8.</v>
      </c>
      <c r="G76" s="102">
        <f>VLOOKUP(B76,'Completar SOFSE'!$A$19:$F$462,6,0)</f>
        <v>8201606</v>
      </c>
      <c r="H76" s="48"/>
      <c r="I76" s="99"/>
      <c r="J76" s="49">
        <f t="shared" si="6"/>
        <v>0</v>
      </c>
      <c r="K76" s="50"/>
    </row>
    <row r="77" spans="2:11">
      <c r="B77" s="5">
        <f>+'Completar SOFSE'!A83</f>
        <v>63</v>
      </c>
      <c r="C77" s="6">
        <f>VLOOKUP(B77,'Completar SOFSE'!$A$19:$E$462,2,0)</f>
        <v>2</v>
      </c>
      <c r="D77" s="6" t="str">
        <f>VLOOKUP(B77,'Completar SOFSE'!$A$19:$E$462,3,0)</f>
        <v>unidad</v>
      </c>
      <c r="E77" s="6" t="str">
        <f>VLOOKUP(B77,'Completar SOFSE'!$A$19:$E$462,4,0)</f>
        <v>NUM00850302170N</v>
      </c>
      <c r="F77" s="8" t="str">
        <f>VLOOKUP(B77,'Completar SOFSE'!$A$19:$E$462,5,0)</f>
        <v>MANGA CONTACTOR 19,1 CM. R/F 8188668</v>
      </c>
      <c r="G77" s="102">
        <f>VLOOKUP(B77,'Completar SOFSE'!$A$19:$F$462,6,0)</f>
        <v>8188668</v>
      </c>
      <c r="H77" s="48"/>
      <c r="I77" s="99"/>
      <c r="J77" s="49">
        <f t="shared" si="6"/>
        <v>0</v>
      </c>
      <c r="K77" s="50"/>
    </row>
    <row r="78" spans="2:11" ht="38.25">
      <c r="B78" s="5">
        <f>+'Completar SOFSE'!A84</f>
        <v>64</v>
      </c>
      <c r="C78" s="6">
        <f>VLOOKUP(B78,'Completar SOFSE'!$A$19:$E$462,2,0)</f>
        <v>12</v>
      </c>
      <c r="D78" s="6" t="str">
        <f>VLOOKUP(B78,'Completar SOFSE'!$A$19:$E$462,3,0)</f>
        <v>unidad</v>
      </c>
      <c r="E78" s="6" t="str">
        <f>VLOOKUP(B78,'Completar SOFSE'!$A$19:$E$462,4,0)</f>
        <v>NUM00850610230N</v>
      </c>
      <c r="F78" s="8" t="str">
        <f>VLOOKUP(B78,'Completar SOFSE'!$A$19:$E$462,5,0)</f>
        <v>ENSAMBLE DE LA BOLILLA DEL BRAZO ARTICULADO DE LPB, PARA LOCOMOTORAS GM</v>
      </c>
      <c r="G78" s="102">
        <f>VLOOKUP(B78,'Completar SOFSE'!$A$19:$F$462,6,0)</f>
        <v>8190196</v>
      </c>
      <c r="H78" s="48"/>
      <c r="I78" s="99"/>
      <c r="J78" s="49">
        <f t="shared" si="6"/>
        <v>0</v>
      </c>
      <c r="K78" s="50"/>
    </row>
    <row r="79" spans="2:11" ht="25.5">
      <c r="B79" s="5">
        <f>+'Completar SOFSE'!A85</f>
        <v>65</v>
      </c>
      <c r="C79" s="6">
        <f>VLOOKUP(B79,'Completar SOFSE'!$A$19:$E$462,2,0)</f>
        <v>12</v>
      </c>
      <c r="D79" s="6" t="str">
        <f>VLOOKUP(B79,'Completar SOFSE'!$A$19:$E$462,3,0)</f>
        <v>unidad</v>
      </c>
      <c r="E79" s="6" t="str">
        <f>VLOOKUP(B79,'Completar SOFSE'!$A$19:$E$462,4,0)</f>
        <v>NUM00850612850N</v>
      </c>
      <c r="F79" s="8" t="str">
        <f>VLOOKUP(B79,'Completar SOFSE'!$A$19:$E$462,5,0)</f>
        <v>KIT DE REPARACIÓN PARA VÁLVULA DE BOCINA. R/F: PETRO PARTS 0078</v>
      </c>
      <c r="G79" s="102" t="str">
        <f>VLOOKUP(B79,'Completar SOFSE'!$A$19:$F$462,6,0)</f>
        <v>Petro parts 0078</v>
      </c>
      <c r="H79" s="48"/>
      <c r="I79" s="99"/>
      <c r="J79" s="49">
        <f t="shared" si="6"/>
        <v>0</v>
      </c>
      <c r="K79" s="50"/>
    </row>
    <row r="80" spans="2:11" ht="25.5">
      <c r="B80" s="5">
        <f>+'Completar SOFSE'!A86</f>
        <v>66</v>
      </c>
      <c r="C80" s="6">
        <f>VLOOKUP(B80,'Completar SOFSE'!$A$19:$E$462,2,0)</f>
        <v>6</v>
      </c>
      <c r="D80" s="6" t="str">
        <f>VLOOKUP(B80,'Completar SOFSE'!$A$19:$E$462,3,0)</f>
        <v>unidad</v>
      </c>
      <c r="E80" s="6" t="str">
        <f>VLOOKUP(B80,'Completar SOFSE'!$A$19:$E$462,4,0)</f>
        <v>NUM00860307120N</v>
      </c>
      <c r="F80" s="8" t="str">
        <f>VLOOKUP(B80,'Completar SOFSE'!$A$19:$E$462,5,0)</f>
        <v>KIT DE REPARACIÓN INTERRUPTOR MAGNÉTICO. R/F 40015677</v>
      </c>
      <c r="G80" s="102">
        <f>VLOOKUP(B80,'Completar SOFSE'!$A$19:$F$462,6,0)</f>
        <v>40015677</v>
      </c>
      <c r="H80" s="48"/>
      <c r="I80" s="99"/>
      <c r="J80" s="49">
        <f t="shared" si="6"/>
        <v>0</v>
      </c>
      <c r="K80" s="50"/>
    </row>
    <row r="81" spans="2:11" ht="38.25">
      <c r="B81" s="5">
        <f>+'Completar SOFSE'!A87</f>
        <v>67</v>
      </c>
      <c r="C81" s="6">
        <f>VLOOKUP(B81,'Completar SOFSE'!$A$19:$E$462,2,0)</f>
        <v>8</v>
      </c>
      <c r="D81" s="6" t="str">
        <f>VLOOKUP(B81,'Completar SOFSE'!$A$19:$E$462,3,0)</f>
        <v>unidad</v>
      </c>
      <c r="E81" s="6" t="str">
        <f>VLOOKUP(B81,'Completar SOFSE'!$A$19:$E$462,4,0)</f>
        <v>NUM00860601130N</v>
      </c>
      <c r="F81" s="8" t="str">
        <f>VLOOKUP(B81,'Completar SOFSE'!$A$19:$E$462,5,0)</f>
        <v>APAGACHISPAS DEL CONTACTOR DE ARRANQUE ST Y CONTACTOR GFD. LOC GM</v>
      </c>
      <c r="G81" s="102">
        <f>VLOOKUP(B81,'Completar SOFSE'!$A$19:$F$462,6,0)</f>
        <v>8209958</v>
      </c>
      <c r="H81" s="48"/>
      <c r="I81" s="99"/>
      <c r="J81" s="49">
        <f t="shared" si="6"/>
        <v>0</v>
      </c>
      <c r="K81" s="50"/>
    </row>
    <row r="82" spans="2:11">
      <c r="B82" s="5">
        <f>+'Completar SOFSE'!A88</f>
        <v>68</v>
      </c>
      <c r="C82" s="6">
        <f>VLOOKUP(B82,'Completar SOFSE'!$A$19:$E$462,2,0)</f>
        <v>48</v>
      </c>
      <c r="D82" s="6" t="str">
        <f>VLOOKUP(B82,'Completar SOFSE'!$A$19:$E$462,3,0)</f>
        <v>unidad</v>
      </c>
      <c r="E82" s="6" t="str">
        <f>VLOOKUP(B82,'Completar SOFSE'!$A$19:$E$462,4,0)</f>
        <v>NUM00870303470N</v>
      </c>
      <c r="F82" s="8" t="str">
        <f>VLOOKUP(B82,'Completar SOFSE'!$A$19:$E$462,5,0)</f>
        <v>ESCOBILLA DEL GENERADOR AUXILIAR</v>
      </c>
      <c r="G82" s="102" t="str">
        <f>VLOOKUP(B82,'Completar SOFSE'!$A$19:$F$462,6,0)</f>
        <v>8271326 Pl.: 9-09-4</v>
      </c>
      <c r="H82" s="48"/>
      <c r="I82" s="99"/>
      <c r="J82" s="49">
        <f t="shared" si="6"/>
        <v>0</v>
      </c>
      <c r="K82" s="50"/>
    </row>
    <row r="83" spans="2:11">
      <c r="B83" s="5">
        <f>+'Completar SOFSE'!A89</f>
        <v>69</v>
      </c>
      <c r="C83" s="6">
        <f>VLOOKUP(B83,'Completar SOFSE'!$A$19:$E$462,2,0)</f>
        <v>2</v>
      </c>
      <c r="D83" s="6" t="str">
        <f>VLOOKUP(B83,'Completar SOFSE'!$A$19:$E$462,3,0)</f>
        <v>unidad</v>
      </c>
      <c r="E83" s="6" t="str">
        <f>VLOOKUP(B83,'Completar SOFSE'!$A$19:$E$462,4,0)</f>
        <v>NUM00872002850N</v>
      </c>
      <c r="F83" s="8" t="str">
        <f>VLOOKUP(B83,'Completar SOFSE'!$A$19:$E$462,5,0)</f>
        <v>PORTA ESCOBILLA COMPLETA.</v>
      </c>
      <c r="G83" s="102">
        <f>VLOOKUP(B83,'Completar SOFSE'!$A$19:$F$462,6,0)</f>
        <v>8270008</v>
      </c>
      <c r="H83" s="48"/>
      <c r="I83" s="99"/>
      <c r="J83" s="49">
        <f t="shared" si="6"/>
        <v>0</v>
      </c>
      <c r="K83" s="50"/>
    </row>
    <row r="84" spans="2:11" ht="38.25">
      <c r="B84" s="5">
        <f>+'Completar SOFSE'!A90</f>
        <v>70</v>
      </c>
      <c r="C84" s="6">
        <f>VLOOKUP(B84,'Completar SOFSE'!$A$19:$E$462,2,0)</f>
        <v>2</v>
      </c>
      <c r="D84" s="6" t="str">
        <f>VLOOKUP(B84,'Completar SOFSE'!$A$19:$E$462,3,0)</f>
        <v>unidad</v>
      </c>
      <c r="E84" s="6" t="str">
        <f>VLOOKUP(B84,'Completar SOFSE'!$A$19:$E$462,4,0)</f>
        <v>NUM00890105390N</v>
      </c>
      <c r="F84" s="8" t="str">
        <f>VLOOKUP(B84,'Completar SOFSE'!$A$19:$E$462,5,0)</f>
        <v>GRILLETE DE AGARRE DE LA CADENA DEL FRENO DE ESTACIONAMIENTO, PARA LOCOMOTORAS GM</v>
      </c>
      <c r="G84" s="102">
        <f>VLOOKUP(B84,'Completar SOFSE'!$A$19:$F$462,6,0)</f>
        <v>8100167</v>
      </c>
      <c r="H84" s="48"/>
      <c r="I84" s="99"/>
      <c r="J84" s="49">
        <f t="shared" si="6"/>
        <v>0</v>
      </c>
      <c r="K84" s="50"/>
    </row>
    <row r="85" spans="2:11">
      <c r="B85" s="5">
        <f>+'Completar SOFSE'!A91</f>
        <v>71</v>
      </c>
      <c r="C85" s="6">
        <f>VLOOKUP(B85,'Completar SOFSE'!$A$19:$E$462,2,0)</f>
        <v>12</v>
      </c>
      <c r="D85" s="6" t="str">
        <f>VLOOKUP(B85,'Completar SOFSE'!$A$19:$E$462,3,0)</f>
        <v>unidad</v>
      </c>
      <c r="E85" s="6" t="str">
        <f>VLOOKUP(B85,'Completar SOFSE'!$A$19:$E$462,4,0)</f>
        <v>NUM00890307670N</v>
      </c>
      <c r="F85" s="8" t="str">
        <f>VLOOKUP(B85,'Completar SOFSE'!$A$19:$E$462,5,0)</f>
        <v>CONDUCTO P/AIRE MT 1-2-5 Y 6, COMPL</v>
      </c>
      <c r="G85" s="102" t="str">
        <f>VLOOKUP(B85,'Completar SOFSE'!$A$19:$F$462,6,0)</f>
        <v>8472178 Pl.: 10-07-3</v>
      </c>
      <c r="H85" s="48"/>
      <c r="I85" s="99"/>
      <c r="J85" s="49">
        <f t="shared" si="6"/>
        <v>0</v>
      </c>
      <c r="K85" s="50"/>
    </row>
    <row r="86" spans="2:11" ht="25.5">
      <c r="B86" s="5">
        <f>+'Completar SOFSE'!A92</f>
        <v>72</v>
      </c>
      <c r="C86" s="6">
        <f>VLOOKUP(B86,'Completar SOFSE'!$A$19:$E$462,2,0)</f>
        <v>4</v>
      </c>
      <c r="D86" s="6" t="str">
        <f>VLOOKUP(B86,'Completar SOFSE'!$A$19:$E$462,3,0)</f>
        <v>unidad</v>
      </c>
      <c r="E86" s="6" t="str">
        <f>VLOOKUP(B86,'Completar SOFSE'!$A$19:$E$462,4,0)</f>
        <v>NUM90000100000N</v>
      </c>
      <c r="F86" s="8" t="str">
        <f>VLOOKUP(B86,'Completar SOFSE'!$A$19:$E$462,5,0)</f>
        <v>CALEFACTOR PARA CABINA DE LOCOMOTORAS - R/F EMD 40013284</v>
      </c>
      <c r="G86" s="102">
        <f>VLOOKUP(B86,'Completar SOFSE'!$A$19:$F$462,6,0)</f>
        <v>40013284</v>
      </c>
      <c r="H86" s="48"/>
      <c r="I86" s="99"/>
      <c r="J86" s="49">
        <f t="shared" si="6"/>
        <v>0</v>
      </c>
      <c r="K86" s="50"/>
    </row>
    <row r="87" spans="2:11" ht="25.5">
      <c r="B87" s="5">
        <f>+'Completar SOFSE'!A93</f>
        <v>73</v>
      </c>
      <c r="C87" s="6">
        <f>VLOOKUP(B87,'Completar SOFSE'!$A$19:$E$462,2,0)</f>
        <v>7</v>
      </c>
      <c r="D87" s="6" t="str">
        <f>VLOOKUP(B87,'Completar SOFSE'!$A$19:$E$462,3,0)</f>
        <v>unidad</v>
      </c>
      <c r="E87" s="6" t="str">
        <f>VLOOKUP(B87,'Completar SOFSE'!$A$19:$E$462,4,0)</f>
        <v>NUM90040960000N</v>
      </c>
      <c r="F87" s="8" t="str">
        <f>VLOOKUP(B87,'Completar SOFSE'!$A$19:$E$462,5,0)</f>
        <v>AMORTIGUADOR MINER PARA GANCHO DE TRACCIÓN A-120-P. R/F 8233396</v>
      </c>
      <c r="G87" s="102">
        <f>VLOOKUP(B87,'Completar SOFSE'!$A$19:$F$462,6,0)</f>
        <v>8233396</v>
      </c>
      <c r="H87" s="48"/>
      <c r="I87" s="99"/>
      <c r="J87" s="49">
        <f t="shared" si="6"/>
        <v>0</v>
      </c>
      <c r="K87" s="50"/>
    </row>
    <row r="88" spans="2:11" ht="25.5">
      <c r="B88" s="5">
        <f>+'Completar SOFSE'!A94</f>
        <v>74</v>
      </c>
      <c r="C88" s="6">
        <f>VLOOKUP(B88,'Completar SOFSE'!$A$19:$E$462,2,0)</f>
        <v>10</v>
      </c>
      <c r="D88" s="6" t="str">
        <f>VLOOKUP(B88,'Completar SOFSE'!$A$19:$E$462,3,0)</f>
        <v>unidad</v>
      </c>
      <c r="E88" s="6" t="str">
        <f>VLOOKUP(B88,'Completar SOFSE'!$A$19:$E$462,4,0)</f>
        <v>NUM90197410000N</v>
      </c>
      <c r="F88" s="8" t="str">
        <f>VLOOKUP(B88,'Completar SOFSE'!$A$19:$E$462,5,0)</f>
        <v>JUEGO REPARACIÓN WOODWARD PGR/PG. R/F 8924238.</v>
      </c>
      <c r="G88" s="102">
        <f>VLOOKUP(B88,'Completar SOFSE'!$A$19:$F$462,6,0)</f>
        <v>8924238</v>
      </c>
      <c r="H88" s="48"/>
      <c r="I88" s="99"/>
      <c r="J88" s="49">
        <f t="shared" si="6"/>
        <v>0</v>
      </c>
      <c r="K88" s="50"/>
    </row>
    <row r="89" spans="2:11" ht="25.5">
      <c r="B89" s="5">
        <f>+'Completar SOFSE'!A95</f>
        <v>75</v>
      </c>
      <c r="C89" s="6">
        <f>VLOOKUP(B89,'Completar SOFSE'!$A$19:$E$462,2,0)</f>
        <v>8</v>
      </c>
      <c r="D89" s="6" t="str">
        <f>VLOOKUP(B89,'Completar SOFSE'!$A$19:$E$462,3,0)</f>
        <v>unidad</v>
      </c>
      <c r="E89" s="6" t="str">
        <f>VLOOKUP(B89,'Completar SOFSE'!$A$19:$E$462,4,0)</f>
        <v>NUM91309840000N</v>
      </c>
      <c r="F89" s="8" t="str">
        <f>VLOOKUP(B89,'Completar SOFSE'!$A$19:$E$462,5,0)</f>
        <v>NÚCLEO DE RADIADOR - LOCOMOTORAS GENERAL MOTORS. R/F: 9526642.</v>
      </c>
      <c r="G89" s="102">
        <f>VLOOKUP(B89,'Completar SOFSE'!$A$19:$F$462,6,0)</f>
        <v>9526642</v>
      </c>
      <c r="H89" s="48"/>
      <c r="I89" s="99"/>
      <c r="J89" s="49">
        <f t="shared" si="6"/>
        <v>0</v>
      </c>
      <c r="K89" s="50"/>
    </row>
    <row r="90" spans="2:11">
      <c r="B90" s="5">
        <f>+'Completar SOFSE'!A96</f>
        <v>76</v>
      </c>
      <c r="C90" s="6">
        <f>VLOOKUP(B90,'Completar SOFSE'!$A$19:$E$462,2,0)</f>
        <v>4</v>
      </c>
      <c r="D90" s="6" t="str">
        <f>VLOOKUP(B90,'Completar SOFSE'!$A$19:$E$462,3,0)</f>
        <v>unidad</v>
      </c>
      <c r="E90" s="6" t="str">
        <f>VLOOKUP(B90,'Completar SOFSE'!$A$19:$E$462,4,0)</f>
        <v>NUM91311280000N</v>
      </c>
      <c r="F90" s="8" t="str">
        <f>VLOOKUP(B90,'Completar SOFSE'!$A$19:$E$462,5,0)</f>
        <v>INTE 4 POSI 30A 230V</v>
      </c>
      <c r="G90" s="102">
        <f>VLOOKUP(B90,'Completar SOFSE'!$A$19:$F$462,6,0)</f>
        <v>8322760</v>
      </c>
      <c r="H90" s="48"/>
      <c r="I90" s="99"/>
      <c r="J90" s="49">
        <f t="shared" si="6"/>
        <v>0</v>
      </c>
      <c r="K90" s="50"/>
    </row>
    <row r="91" spans="2:11" ht="38.25">
      <c r="B91" s="5">
        <f>+'Completar SOFSE'!A97</f>
        <v>77</v>
      </c>
      <c r="C91" s="6">
        <f>VLOOKUP(B91,'Completar SOFSE'!$A$19:$E$462,2,0)</f>
        <v>60</v>
      </c>
      <c r="D91" s="6" t="str">
        <f>VLOOKUP(B91,'Completar SOFSE'!$A$19:$E$462,3,0)</f>
        <v>unidad</v>
      </c>
      <c r="E91" s="6" t="str">
        <f>VLOOKUP(B91,'Completar SOFSE'!$A$19:$E$462,4,0)</f>
        <v>NUM91312210000N</v>
      </c>
      <c r="F91" s="8" t="str">
        <f>VLOOKUP(B91,'Completar SOFSE'!$A$19:$E$462,5,0)</f>
        <v>MANGA DE GOMA PARA AIRE COMPRIMIDO, COMPLETA, PARA SISTEMA LPB. LOCOMOTORAS GENERAL MOTORS</v>
      </c>
      <c r="G91" s="102" t="str">
        <f>VLOOKUP(B91,'Completar SOFSE'!$A$19:$F$462,6,0)</f>
        <v>8155981 Pl.: 9-02-58</v>
      </c>
      <c r="H91" s="48"/>
      <c r="I91" s="99"/>
      <c r="J91" s="49">
        <f t="shared" si="6"/>
        <v>0</v>
      </c>
      <c r="K91" s="50"/>
    </row>
    <row r="92" spans="2:11" ht="25.5">
      <c r="B92" s="5">
        <f>+'Completar SOFSE'!A98</f>
        <v>78</v>
      </c>
      <c r="C92" s="6">
        <f>VLOOKUP(B92,'Completar SOFSE'!$A$19:$E$462,2,0)</f>
        <v>2</v>
      </c>
      <c r="D92" s="6" t="str">
        <f>VLOOKUP(B92,'Completar SOFSE'!$A$19:$E$462,3,0)</f>
        <v>unidad</v>
      </c>
      <c r="E92" s="6" t="str">
        <f>VLOOKUP(B92,'Completar SOFSE'!$A$19:$E$462,4,0)</f>
        <v>NUM91312960000N</v>
      </c>
      <c r="F92" s="8" t="str">
        <f>VLOOKUP(B92,'Completar SOFSE'!$A$19:$E$462,5,0)</f>
        <v>INTERRUPTOR ROTATIVO 10 A. 125 V. PARA LOCOMOTORAS GM G22 Y GT22.</v>
      </c>
      <c r="G92" s="102">
        <f>VLOOKUP(B92,'Completar SOFSE'!$A$19:$F$462,6,0)</f>
        <v>8441983</v>
      </c>
      <c r="H92" s="48"/>
      <c r="I92" s="99"/>
      <c r="J92" s="49">
        <f t="shared" si="6"/>
        <v>0</v>
      </c>
      <c r="K92" s="50"/>
    </row>
    <row r="93" spans="2:11">
      <c r="B93" s="5">
        <f>+'Completar SOFSE'!A99</f>
        <v>79</v>
      </c>
      <c r="C93" s="6">
        <f>VLOOKUP(B93,'Completar SOFSE'!$A$19:$E$462,2,0)</f>
        <v>1</v>
      </c>
      <c r="D93" s="6" t="str">
        <f>VLOOKUP(B93,'Completar SOFSE'!$A$19:$E$462,3,0)</f>
        <v>unidad</v>
      </c>
      <c r="E93" s="6" t="str">
        <f>VLOOKUP(B93,'Completar SOFSE'!$A$19:$E$462,4,0)</f>
        <v>NUM00860404030N</v>
      </c>
      <c r="F93" s="8" t="str">
        <f>VLOOKUP(B93,'Completar SOFSE'!$A$19:$E$462,5,0)</f>
        <v>REGULADOR DE CARGA - COMPLETO.-</v>
      </c>
      <c r="G93" s="102">
        <f>VLOOKUP(B93,'Completar SOFSE'!$A$19:$F$462,6,0)</f>
        <v>8117013</v>
      </c>
      <c r="H93" s="48"/>
      <c r="I93" s="99"/>
      <c r="J93" s="49">
        <f t="shared" si="6"/>
        <v>0</v>
      </c>
      <c r="K93" s="50"/>
    </row>
    <row r="94" spans="2:11">
      <c r="B94" s="5">
        <f>+'Completar SOFSE'!A100</f>
        <v>80</v>
      </c>
      <c r="C94" s="6">
        <f>VLOOKUP(B94,'Completar SOFSE'!$A$19:$E$462,2,0)</f>
        <v>10</v>
      </c>
      <c r="D94" s="6" t="str">
        <f>VLOOKUP(B94,'Completar SOFSE'!$A$19:$E$462,3,0)</f>
        <v>unidad</v>
      </c>
      <c r="E94" s="6" t="str">
        <f>VLOOKUP(B94,'Completar SOFSE'!$A$19:$E$462,4,0)</f>
        <v>NUM00860944210N</v>
      </c>
      <c r="F94" s="8" t="str">
        <f>VLOOKUP(B94,'Completar SOFSE'!$A$19:$E$462,5,0)</f>
        <v>RESISTENCIA 8 OHMS 400W R/F 8283943</v>
      </c>
      <c r="G94" s="102">
        <f>VLOOKUP(B94,'Completar SOFSE'!$A$19:$F$462,6,0)</f>
        <v>8283943</v>
      </c>
      <c r="H94" s="48"/>
      <c r="I94" s="99"/>
      <c r="J94" s="49">
        <f t="shared" si="6"/>
        <v>0</v>
      </c>
      <c r="K94" s="50"/>
    </row>
    <row r="95" spans="2:11" ht="25.5">
      <c r="B95" s="5">
        <f>+'Completar SOFSE'!A101</f>
        <v>81</v>
      </c>
      <c r="C95" s="6">
        <f>VLOOKUP(B95,'Completar SOFSE'!$A$19:$E$462,2,0)</f>
        <v>15</v>
      </c>
      <c r="D95" s="6" t="str">
        <f>VLOOKUP(B95,'Completar SOFSE'!$A$19:$E$462,3,0)</f>
        <v>unidad</v>
      </c>
      <c r="E95" s="6" t="str">
        <f>VLOOKUP(B95,'Completar SOFSE'!$A$19:$E$462,4,0)</f>
        <v>NUM00830300510N</v>
      </c>
      <c r="F95" s="8" t="str">
        <f>VLOOKUP(B95,'Completar SOFSE'!$A$19:$E$462,5,0)</f>
        <v>COJINETE BANCADA FRONTAL SUPERIOR B/M 0.79MM</v>
      </c>
      <c r="G95" s="102" t="str">
        <f>VLOOKUP(B95,'Completar SOFSE'!$A$19:$F$462,6,0)</f>
        <v>8455863 Pl:. 9.03.375/A</v>
      </c>
      <c r="H95" s="48"/>
      <c r="I95" s="99"/>
      <c r="J95" s="49">
        <f t="shared" si="6"/>
        <v>0</v>
      </c>
      <c r="K95" s="50"/>
    </row>
    <row r="96" spans="2:11" ht="25.5">
      <c r="B96" s="5">
        <f>+'Completar SOFSE'!A102</f>
        <v>82</v>
      </c>
      <c r="C96" s="6">
        <f>VLOOKUP(B96,'Completar SOFSE'!$A$19:$E$462,2,0)</f>
        <v>15</v>
      </c>
      <c r="D96" s="6" t="str">
        <f>VLOOKUP(B96,'Completar SOFSE'!$A$19:$E$462,3,0)</f>
        <v>unidad</v>
      </c>
      <c r="E96" s="6" t="str">
        <f>VLOOKUP(B96,'Completar SOFSE'!$A$19:$E$462,4,0)</f>
        <v>NUM00830300530N</v>
      </c>
      <c r="F96" s="8" t="str">
        <f>VLOOKUP(B96,'Completar SOFSE'!$A$19:$E$462,5,0)</f>
        <v>COJINETE BANCADA FRONTAL INFERIOR B/M 0.79MM</v>
      </c>
      <c r="G96" s="102" t="str">
        <f>VLOOKUP(B96,'Completar SOFSE'!$A$19:$F$462,6,0)</f>
        <v>8455683 Pl:. 9.03.375/B</v>
      </c>
      <c r="H96" s="48"/>
      <c r="I96" s="99"/>
      <c r="J96" s="49">
        <f t="shared" si="6"/>
        <v>0</v>
      </c>
      <c r="K96" s="50"/>
    </row>
    <row r="97" spans="2:11" ht="25.5">
      <c r="B97" s="5">
        <f>+'Completar SOFSE'!A103</f>
        <v>83</v>
      </c>
      <c r="C97" s="6">
        <f>VLOOKUP(B97,'Completar SOFSE'!$A$19:$E$462,2,0)</f>
        <v>3</v>
      </c>
      <c r="D97" s="6" t="str">
        <f>VLOOKUP(B97,'Completar SOFSE'!$A$19:$E$462,3,0)</f>
        <v>unidad</v>
      </c>
      <c r="E97" s="6" t="str">
        <f>VLOOKUP(B97,'Completar SOFSE'!$A$19:$E$462,4,0)</f>
        <v>NUM00830300810N</v>
      </c>
      <c r="F97" s="8" t="str">
        <f>VLOOKUP(B97,'Completar SOFSE'!$A$19:$E$462,5,0)</f>
        <v>COJINETE BANCADA CENTRAL SUPERIOR B/M 0.79MM</v>
      </c>
      <c r="G97" s="102" t="str">
        <f>VLOOKUP(B97,'Completar SOFSE'!$A$19:$F$462,6,0)</f>
        <v>8455851  Pl:. 9.03.379/A</v>
      </c>
      <c r="H97" s="48"/>
      <c r="I97" s="99"/>
      <c r="J97" s="49">
        <f t="shared" si="6"/>
        <v>0</v>
      </c>
      <c r="K97" s="50"/>
    </row>
    <row r="98" spans="2:11" ht="25.5">
      <c r="B98" s="5">
        <f>+'Completar SOFSE'!A104</f>
        <v>84</v>
      </c>
      <c r="C98" s="6">
        <f>VLOOKUP(B98,'Completar SOFSE'!$A$19:$E$462,2,0)</f>
        <v>3</v>
      </c>
      <c r="D98" s="6" t="str">
        <f>VLOOKUP(B98,'Completar SOFSE'!$A$19:$E$462,3,0)</f>
        <v>unidad</v>
      </c>
      <c r="E98" s="6" t="str">
        <f>VLOOKUP(B98,'Completar SOFSE'!$A$19:$E$462,4,0)</f>
        <v>NUM00830300830N</v>
      </c>
      <c r="F98" s="8" t="str">
        <f>VLOOKUP(B98,'Completar SOFSE'!$A$19:$E$462,5,0)</f>
        <v>COJINETE BANCADA CENTRAL INFERIOR B/M 0.79</v>
      </c>
      <c r="G98" s="102" t="str">
        <f>VLOOKUP(B98,'Completar SOFSE'!$A$19:$F$462,6,0)</f>
        <v>8455687 Pl:. 9.03.379/B</v>
      </c>
      <c r="H98" s="48"/>
      <c r="I98" s="99"/>
      <c r="J98" s="49">
        <f t="shared" si="6"/>
        <v>0</v>
      </c>
      <c r="K98" s="50"/>
    </row>
    <row r="99" spans="2:11" ht="25.5">
      <c r="B99" s="5">
        <f>+'Completar SOFSE'!A105</f>
        <v>85</v>
      </c>
      <c r="C99" s="6">
        <f>VLOOKUP(B99,'Completar SOFSE'!$A$19:$E$462,2,0)</f>
        <v>3</v>
      </c>
      <c r="D99" s="6" t="str">
        <f>VLOOKUP(B99,'Completar SOFSE'!$A$19:$E$462,3,0)</f>
        <v>unidad</v>
      </c>
      <c r="E99" s="6" t="str">
        <f>VLOOKUP(B99,'Completar SOFSE'!$A$19:$E$462,4,0)</f>
        <v>NUM00830301110N</v>
      </c>
      <c r="F99" s="8" t="str">
        <f>VLOOKUP(B99,'Completar SOFSE'!$A$19:$E$462,5,0)</f>
        <v>COJINETE BANCADA TRASERO SUPERIOR B/M 0.79MM</v>
      </c>
      <c r="G99" s="102" t="str">
        <f>VLOOKUP(B99,'Completar SOFSE'!$A$19:$F$462,6,0)</f>
        <v>8455845 Pl:. 9.03.377/A</v>
      </c>
      <c r="H99" s="48"/>
      <c r="I99" s="99"/>
      <c r="J99" s="49">
        <f t="shared" si="6"/>
        <v>0</v>
      </c>
      <c r="K99" s="50"/>
    </row>
    <row r="100" spans="2:11" ht="25.5">
      <c r="B100" s="5">
        <f>+'Completar SOFSE'!A106</f>
        <v>86</v>
      </c>
      <c r="C100" s="6">
        <f>VLOOKUP(B100,'Completar SOFSE'!$A$19:$E$462,2,0)</f>
        <v>3</v>
      </c>
      <c r="D100" s="6" t="str">
        <f>VLOOKUP(B100,'Completar SOFSE'!$A$19:$E$462,3,0)</f>
        <v>unidad</v>
      </c>
      <c r="E100" s="6" t="str">
        <f>VLOOKUP(B100,'Completar SOFSE'!$A$19:$E$462,4,0)</f>
        <v>NUM00830301130N</v>
      </c>
      <c r="F100" s="8" t="str">
        <f>VLOOKUP(B100,'Completar SOFSE'!$A$19:$E$462,5,0)</f>
        <v>COJINETE BANCADA TRASERO INFERIOR B/M 0.79MM</v>
      </c>
      <c r="G100" s="102">
        <f>VLOOKUP(B100,'Completar SOFSE'!$A$19:$F$462,6,0)</f>
        <v>8455679</v>
      </c>
      <c r="H100" s="48"/>
      <c r="I100" s="99"/>
      <c r="J100" s="49">
        <f t="shared" si="6"/>
        <v>0</v>
      </c>
      <c r="K100" s="50"/>
    </row>
    <row r="101" spans="2:11" ht="38.25">
      <c r="B101" s="5">
        <f>+'Completar SOFSE'!A107</f>
        <v>87</v>
      </c>
      <c r="C101" s="6">
        <f>VLOOKUP(B101,'Completar SOFSE'!$A$19:$E$462,2,0)</f>
        <v>6</v>
      </c>
      <c r="D101" s="6" t="str">
        <f>VLOOKUP(B101,'Completar SOFSE'!$A$19:$E$462,3,0)</f>
        <v>unidad</v>
      </c>
      <c r="E101" s="6" t="str">
        <f>VLOOKUP(B101,'Completar SOFSE'!$A$19:$E$462,4,0)</f>
        <v>NUM00830301550N</v>
      </c>
      <c r="F101" s="8" t="str">
        <f>VLOOKUP(B101,'Completar SOFSE'!$A$19:$E$462,5,0)</f>
        <v>COLLAR DE EMPUJE DEL CIGÜEÑAL S/M. 0,38 MM. (.015), PARA LOCOMOTORA GENERAL MOTORS. R/F: 8081194.</v>
      </c>
      <c r="G101" s="102">
        <f>VLOOKUP(B101,'Completar SOFSE'!$A$19:$F$462,6,0)</f>
        <v>8081194</v>
      </c>
      <c r="H101" s="48"/>
      <c r="I101" s="99"/>
      <c r="J101" s="49">
        <f t="shared" si="6"/>
        <v>0</v>
      </c>
      <c r="K101" s="50"/>
    </row>
    <row r="102" spans="2:11" ht="38.25">
      <c r="B102" s="5">
        <f>+'Completar SOFSE'!A108</f>
        <v>88</v>
      </c>
      <c r="C102" s="6">
        <f>VLOOKUP(B102,'Completar SOFSE'!$A$19:$E$462,2,0)</f>
        <v>12</v>
      </c>
      <c r="D102" s="6" t="str">
        <f>VLOOKUP(B102,'Completar SOFSE'!$A$19:$E$462,3,0)</f>
        <v>unidad</v>
      </c>
      <c r="E102" s="6" t="str">
        <f>VLOOKUP(B102,'Completar SOFSE'!$A$19:$E$462,4,0)</f>
        <v>NUM00830302170N</v>
      </c>
      <c r="F102" s="8" t="str">
        <f>VLOOKUP(B102,'Completar SOFSE'!$A$19:$E$462,5,0)</f>
        <v>COJINETE DE BIELA SUPERIOR SUBMEDIDA 1, PARA MD 645 DE LOCOMOTORAS GM. R/F: 8354119</v>
      </c>
      <c r="G102" s="102">
        <f>VLOOKUP(B102,'Completar SOFSE'!$A$19:$F$462,6,0)</f>
        <v>8354119</v>
      </c>
      <c r="H102" s="48"/>
      <c r="I102" s="99"/>
      <c r="J102" s="49">
        <f t="shared" si="6"/>
        <v>0</v>
      </c>
      <c r="K102" s="50"/>
    </row>
    <row r="103" spans="2:11" ht="38.25">
      <c r="B103" s="5">
        <f>+'Completar SOFSE'!A109</f>
        <v>89</v>
      </c>
      <c r="C103" s="6">
        <f>VLOOKUP(B103,'Completar SOFSE'!$A$19:$E$462,2,0)</f>
        <v>12</v>
      </c>
      <c r="D103" s="6" t="str">
        <f>VLOOKUP(B103,'Completar SOFSE'!$A$19:$E$462,3,0)</f>
        <v>unidad</v>
      </c>
      <c r="E103" s="6" t="str">
        <f>VLOOKUP(B103,'Completar SOFSE'!$A$19:$E$462,4,0)</f>
        <v>NUM00830302190N</v>
      </c>
      <c r="F103" s="8" t="str">
        <f>VLOOKUP(B103,'Completar SOFSE'!$A$19:$E$462,5,0)</f>
        <v>COJINETE DE BIELA INFERIOR SUBMEDIDA 1, PARA MD 645 DE LOCOMOTORAS GM. R/F: 8137807</v>
      </c>
      <c r="G103" s="102">
        <f>VLOOKUP(B103,'Completar SOFSE'!$A$19:$F$462,6,0)</f>
        <v>8137807</v>
      </c>
      <c r="H103" s="48"/>
      <c r="I103" s="99"/>
      <c r="J103" s="49">
        <f t="shared" si="6"/>
        <v>0</v>
      </c>
      <c r="K103" s="50"/>
    </row>
    <row r="104" spans="2:11" ht="25.5">
      <c r="B104" s="5">
        <f>+'Completar SOFSE'!A110</f>
        <v>90</v>
      </c>
      <c r="C104" s="6">
        <f>VLOOKUP(B104,'Completar SOFSE'!$A$19:$E$462,2,0)</f>
        <v>1</v>
      </c>
      <c r="D104" s="6" t="str">
        <f>VLOOKUP(B104,'Completar SOFSE'!$A$19:$E$462,3,0)</f>
        <v>unidad</v>
      </c>
      <c r="E104" s="6" t="str">
        <f>VLOOKUP(B104,'Completar SOFSE'!$A$19:$E$462,4,0)</f>
        <v>NUM00810110690N</v>
      </c>
      <c r="F104" s="8" t="str">
        <f>VLOOKUP(B104,'Completar SOFSE'!$A$19:$E$462,5,0)</f>
        <v>Conjunto barra conexión intermedia exterior. Locomotoras GM.</v>
      </c>
      <c r="G104" s="102" t="str">
        <f>VLOOKUP(B104,'Completar SOFSE'!$A$19:$F$462,6,0)</f>
        <v>8099416 Pl: 008101DTMR0152</v>
      </c>
      <c r="H104" s="48"/>
      <c r="I104" s="99"/>
      <c r="J104" s="49">
        <f t="shared" si="6"/>
        <v>0</v>
      </c>
      <c r="K104" s="50"/>
    </row>
    <row r="105" spans="2:11" ht="25.5">
      <c r="B105" s="5">
        <f>+'Completar SOFSE'!A111</f>
        <v>91</v>
      </c>
      <c r="C105" s="6">
        <f>VLOOKUP(B105,'Completar SOFSE'!$A$19:$E$462,2,0)</f>
        <v>13</v>
      </c>
      <c r="D105" s="6" t="str">
        <f>VLOOKUP(B105,'Completar SOFSE'!$A$19:$E$462,3,0)</f>
        <v>unidad</v>
      </c>
      <c r="E105" s="6" t="str">
        <f>VLOOKUP(B105,'Completar SOFSE'!$A$19:$E$462,4,0)</f>
        <v>NUM00810112610N</v>
      </c>
      <c r="F105" s="8" t="str">
        <f>VLOOKUP(B105,'Completar SOFSE'!$A$19:$E$462,5,0)</f>
        <v>PERNO ENTRE BARRA CONEXION Y LEVA PORTAZAPATA - COMPLETA.-</v>
      </c>
      <c r="G105" s="102">
        <f>VLOOKUP(B105,'Completar SOFSE'!$A$19:$F$462,6,0)</f>
        <v>8133931</v>
      </c>
      <c r="H105" s="48"/>
      <c r="I105" s="99"/>
      <c r="J105" s="49">
        <f t="shared" ref="J105:J168" si="7">+(C105*H105)*I105</f>
        <v>0</v>
      </c>
      <c r="K105" s="50"/>
    </row>
    <row r="106" spans="2:11" ht="38.25">
      <c r="B106" s="5">
        <f>+'Completar SOFSE'!A112</f>
        <v>92</v>
      </c>
      <c r="C106" s="6">
        <f>VLOOKUP(B106,'Completar SOFSE'!$A$19:$E$462,2,0)</f>
        <v>13</v>
      </c>
      <c r="D106" s="6" t="str">
        <f>VLOOKUP(B106,'Completar SOFSE'!$A$19:$E$462,3,0)</f>
        <v>unidad</v>
      </c>
      <c r="E106" s="6" t="str">
        <f>VLOOKUP(B106,'Completar SOFSE'!$A$19:$E$462,4,0)</f>
        <v>NUM00810112930N</v>
      </c>
      <c r="F106" s="8" t="str">
        <f>VLOOKUP(B106,'Completar SOFSE'!$A$19:$E$462,5,0)</f>
        <v>PERNO ENTRE REGULADOR - BARRA Y LEVA PORTAZAPATA - COMPLETO. BOGIE. LOCOMOTORA EMD GM</v>
      </c>
      <c r="G106" s="102" t="str">
        <f>VLOOKUP(B106,'Completar SOFSE'!$A$19:$F$462,6,0)</f>
        <v>8090839 Pl: 08101DTMR0449</v>
      </c>
      <c r="H106" s="48"/>
      <c r="I106" s="99"/>
      <c r="J106" s="49">
        <f t="shared" si="7"/>
        <v>0</v>
      </c>
      <c r="K106" s="50"/>
    </row>
    <row r="107" spans="2:11">
      <c r="B107" s="5">
        <f>+'Completar SOFSE'!A113</f>
        <v>93</v>
      </c>
      <c r="C107" s="6">
        <f>VLOOKUP(B107,'Completar SOFSE'!$A$19:$E$462,2,0)</f>
        <v>48</v>
      </c>
      <c r="D107" s="6" t="str">
        <f>VLOOKUP(B107,'Completar SOFSE'!$A$19:$E$462,3,0)</f>
        <v>unidad</v>
      </c>
      <c r="E107" s="6" t="str">
        <f>VLOOKUP(B107,'Completar SOFSE'!$A$19:$E$462,4,0)</f>
        <v>NUM00810114110N</v>
      </c>
      <c r="F107" s="8" t="str">
        <f>VLOOKUP(B107,'Completar SOFSE'!$A$19:$E$462,5,0)</f>
        <v>GUARDAPOLVO PARA EJE MOTRIZ.-</v>
      </c>
      <c r="G107" s="102">
        <f>VLOOKUP(B107,'Completar SOFSE'!$A$19:$F$462,6,0)</f>
        <v>8407506</v>
      </c>
      <c r="H107" s="48"/>
      <c r="I107" s="99"/>
      <c r="J107" s="49">
        <f t="shared" si="7"/>
        <v>0</v>
      </c>
      <c r="K107" s="50"/>
    </row>
    <row r="108" spans="2:11">
      <c r="B108" s="5">
        <f>+'Completar SOFSE'!A114</f>
        <v>94</v>
      </c>
      <c r="C108" s="6">
        <f>VLOOKUP(B108,'Completar SOFSE'!$A$19:$E$462,2,0)</f>
        <v>136</v>
      </c>
      <c r="D108" s="6" t="str">
        <f>VLOOKUP(B108,'Completar SOFSE'!$A$19:$E$462,3,0)</f>
        <v>unidad</v>
      </c>
      <c r="E108" s="6" t="str">
        <f>VLOOKUP(B108,'Completar SOFSE'!$A$19:$E$462,4,0)</f>
        <v>NUM00810114970N</v>
      </c>
      <c r="F108" s="8" t="str">
        <f>VLOOKUP(B108,'Completar SOFSE'!$A$19:$E$462,5,0)</f>
        <v>SELLO DE FIELTRO LADO MOTOR Y PIÃ'ON.-</v>
      </c>
      <c r="G108" s="102">
        <f>VLOOKUP(B108,'Completar SOFSE'!$A$19:$F$462,6,0)</f>
        <v>8250267</v>
      </c>
      <c r="H108" s="48"/>
      <c r="I108" s="99"/>
      <c r="J108" s="49">
        <f t="shared" si="7"/>
        <v>0</v>
      </c>
      <c r="K108" s="50"/>
    </row>
    <row r="109" spans="2:11">
      <c r="B109" s="5">
        <f>+'Completar SOFSE'!A115</f>
        <v>95</v>
      </c>
      <c r="C109" s="6">
        <f>VLOOKUP(B109,'Completar SOFSE'!$A$19:$E$462,2,0)</f>
        <v>85</v>
      </c>
      <c r="D109" s="6" t="str">
        <f>VLOOKUP(B109,'Completar SOFSE'!$A$19:$E$462,3,0)</f>
        <v>unidad</v>
      </c>
      <c r="E109" s="6" t="str">
        <f>VLOOKUP(B109,'Completar SOFSE'!$A$19:$E$462,4,0)</f>
        <v>NUM00810115050N</v>
      </c>
      <c r="F109" s="8" t="str">
        <f>VLOOKUP(B109,'Completar SOFSE'!$A$19:$E$462,5,0)</f>
        <v>SELLO DE FIELTRO LADO CUBO DE RUEDA</v>
      </c>
      <c r="G109" s="102">
        <f>VLOOKUP(B109,'Completar SOFSE'!$A$19:$F$462,6,0)</f>
        <v>8250387</v>
      </c>
      <c r="H109" s="48"/>
      <c r="I109" s="99"/>
      <c r="J109" s="49">
        <f t="shared" si="7"/>
        <v>0</v>
      </c>
      <c r="K109" s="50"/>
    </row>
    <row r="110" spans="2:11" ht="25.5">
      <c r="B110" s="5">
        <f>+'Completar SOFSE'!A116</f>
        <v>96</v>
      </c>
      <c r="C110" s="6">
        <f>VLOOKUP(B110,'Completar SOFSE'!$A$19:$E$462,2,0)</f>
        <v>30</v>
      </c>
      <c r="D110" s="6" t="str">
        <f>VLOOKUP(B110,'Completar SOFSE'!$A$19:$E$462,3,0)</f>
        <v>unidad</v>
      </c>
      <c r="E110" s="6" t="str">
        <f>VLOOKUP(B110,'Completar SOFSE'!$A$19:$E$462,4,0)</f>
        <v>NUM00810115710N</v>
      </c>
      <c r="F110" s="8" t="str">
        <f>VLOOKUP(B110,'Completar SOFSE'!$A$19:$E$462,5,0)</f>
        <v>TORNILLO DE ACERO CABEZA T ROSCA UNC 25.4 MM (1" - 8 HILO X 191 MM.-</v>
      </c>
      <c r="G110" s="102">
        <f>VLOOKUP(B110,'Completar SOFSE'!$A$19:$F$462,6,0)</f>
        <v>8322027</v>
      </c>
      <c r="H110" s="48"/>
      <c r="I110" s="99"/>
      <c r="J110" s="49">
        <f t="shared" si="7"/>
        <v>0</v>
      </c>
      <c r="K110" s="50"/>
    </row>
    <row r="111" spans="2:11">
      <c r="B111" s="5">
        <f>+'Completar SOFSE'!A117</f>
        <v>97</v>
      </c>
      <c r="C111" s="6">
        <f>VLOOKUP(B111,'Completar SOFSE'!$A$19:$E$462,2,0)</f>
        <v>15</v>
      </c>
      <c r="D111" s="6" t="str">
        <f>VLOOKUP(B111,'Completar SOFSE'!$A$19:$E$462,3,0)</f>
        <v>unidad</v>
      </c>
      <c r="E111" s="6" t="str">
        <f>VLOOKUP(B111,'Completar SOFSE'!$A$19:$E$462,4,0)</f>
        <v>NUM00810116130N</v>
      </c>
      <c r="F111" s="8" t="str">
        <f>VLOOKUP(B111,'Completar SOFSE'!$A$19:$E$462,5,0)</f>
        <v>PERNO RETENEDOR.-</v>
      </c>
      <c r="G111" s="102">
        <f>VLOOKUP(B111,'Completar SOFSE'!$A$19:$F$462,6,0)</f>
        <v>8107342</v>
      </c>
      <c r="H111" s="48"/>
      <c r="I111" s="99"/>
      <c r="J111" s="49">
        <f t="shared" si="7"/>
        <v>0</v>
      </c>
      <c r="K111" s="50"/>
    </row>
    <row r="112" spans="2:11" ht="25.5">
      <c r="B112" s="5">
        <f>+'Completar SOFSE'!A118</f>
        <v>98</v>
      </c>
      <c r="C112" s="6">
        <f>VLOOKUP(B112,'Completar SOFSE'!$A$19:$E$462,2,0)</f>
        <v>12</v>
      </c>
      <c r="D112" s="6" t="str">
        <f>VLOOKUP(B112,'Completar SOFSE'!$A$19:$E$462,3,0)</f>
        <v>unidad</v>
      </c>
      <c r="E112" s="6" t="str">
        <f>VLOOKUP(B112,'Completar SOFSE'!$A$19:$E$462,4,0)</f>
        <v>NUM89128535760N</v>
      </c>
      <c r="F112" s="8" t="str">
        <f>VLOOKUP(B112,'Completar SOFSE'!$A$19:$E$462,5,0)</f>
        <v>BULON CABEZA HEXAGONAL ROSCA W DE ACERO 7/8" X 241.3 MM 9 HILOS GRADO 5</v>
      </c>
      <c r="G112" s="102">
        <f>VLOOKUP(B112,'Completar SOFSE'!$A$19:$F$462,6,0)</f>
        <v>9442064</v>
      </c>
      <c r="H112" s="48"/>
      <c r="I112" s="99"/>
      <c r="J112" s="49">
        <f t="shared" si="7"/>
        <v>0</v>
      </c>
      <c r="K112" s="50"/>
    </row>
    <row r="113" spans="2:11">
      <c r="B113" s="5">
        <f>+'Completar SOFSE'!A119</f>
        <v>99</v>
      </c>
      <c r="C113" s="6">
        <f>VLOOKUP(B113,'Completar SOFSE'!$A$19:$E$462,2,0)</f>
        <v>5</v>
      </c>
      <c r="D113" s="6" t="str">
        <f>VLOOKUP(B113,'Completar SOFSE'!$A$19:$E$462,3,0)</f>
        <v>unidad</v>
      </c>
      <c r="E113" s="6" t="str">
        <f>VLOOKUP(B113,'Completar SOFSE'!$A$19:$E$462,4,0)</f>
        <v>NUM00820100190N</v>
      </c>
      <c r="F113" s="8" t="str">
        <f>VLOOKUP(B113,'Completar SOFSE'!$A$19:$E$462,5,0)</f>
        <v>PLAC FRIC P/GUIA GANC TRAC</v>
      </c>
      <c r="G113" s="102">
        <f>VLOOKUP(B113,'Completar SOFSE'!$A$19:$F$462,6,0)</f>
        <v>8233412</v>
      </c>
      <c r="H113" s="48"/>
      <c r="I113" s="99"/>
      <c r="J113" s="49">
        <f t="shared" si="7"/>
        <v>0</v>
      </c>
      <c r="K113" s="50"/>
    </row>
    <row r="114" spans="2:11" ht="25.5">
      <c r="B114" s="5">
        <f>+'Completar SOFSE'!A120</f>
        <v>100</v>
      </c>
      <c r="C114" s="6">
        <f>VLOOKUP(B114,'Completar SOFSE'!$A$19:$E$462,2,0)</f>
        <v>5</v>
      </c>
      <c r="D114" s="6" t="str">
        <f>VLOOKUP(B114,'Completar SOFSE'!$A$19:$E$462,3,0)</f>
        <v>unidad</v>
      </c>
      <c r="E114" s="6" t="str">
        <f>VLOOKUP(B114,'Completar SOFSE'!$A$19:$E$462,4,0)</f>
        <v>NUM00830610270N</v>
      </c>
      <c r="F114" s="8" t="str">
        <f>VLOOKUP(B114,'Completar SOFSE'!$A$19:$E$462,5,0)</f>
        <v>ACOPLE SUP. DE MEDIDOR. DE COMBUSTIBLE R/F 8195968</v>
      </c>
      <c r="G114" s="102">
        <f>VLOOKUP(B114,'Completar SOFSE'!$A$19:$F$462,6,0)</f>
        <v>8195968</v>
      </c>
      <c r="H114" s="48"/>
      <c r="I114" s="99"/>
      <c r="J114" s="49">
        <f t="shared" si="7"/>
        <v>0</v>
      </c>
      <c r="K114" s="50"/>
    </row>
    <row r="115" spans="2:11">
      <c r="B115" s="5">
        <f>+'Completar SOFSE'!A121</f>
        <v>101</v>
      </c>
      <c r="C115" s="6">
        <f>VLOOKUP(B115,'Completar SOFSE'!$A$19:$E$462,2,0)</f>
        <v>1</v>
      </c>
      <c r="D115" s="6" t="str">
        <f>VLOOKUP(B115,'Completar SOFSE'!$A$19:$E$462,3,0)</f>
        <v>unidad</v>
      </c>
      <c r="E115" s="6" t="str">
        <f>VLOOKUP(B115,'Completar SOFSE'!$A$19:$E$462,4,0)</f>
        <v>NUM00830614300N</v>
      </c>
      <c r="F115" s="8" t="str">
        <f>VLOOKUP(B115,'Completar SOFSE'!$A$19:$E$462,5,0)</f>
        <v>SOPORTE DE RETÃ%N. R/F 9514144</v>
      </c>
      <c r="G115" s="102">
        <f>VLOOKUP(B115,'Completar SOFSE'!$A$19:$F$462,6,0)</f>
        <v>9514144</v>
      </c>
      <c r="H115" s="48"/>
      <c r="I115" s="99"/>
      <c r="J115" s="49">
        <f t="shared" si="7"/>
        <v>0</v>
      </c>
      <c r="K115" s="50"/>
    </row>
    <row r="116" spans="2:11" ht="25.5">
      <c r="B116" s="5">
        <f>+'Completar SOFSE'!A122</f>
        <v>102</v>
      </c>
      <c r="C116" s="6">
        <f>VLOOKUP(B116,'Completar SOFSE'!$A$19:$E$462,2,0)</f>
        <v>1</v>
      </c>
      <c r="D116" s="6" t="str">
        <f>VLOOKUP(B116,'Completar SOFSE'!$A$19:$E$462,3,0)</f>
        <v>unidad</v>
      </c>
      <c r="E116" s="6" t="str">
        <f>VLOOKUP(B116,'Completar SOFSE'!$A$19:$E$462,4,0)</f>
        <v>NUM00850124800N</v>
      </c>
      <c r="F116" s="8" t="str">
        <f>VLOOKUP(B116,'Completar SOFSE'!$A$19:$E$462,5,0)</f>
        <v>PRESOSTATO DE CONTROL DEL COMPRESOR</v>
      </c>
      <c r="G116" s="102">
        <f>VLOOKUP(B116,'Completar SOFSE'!$A$19:$F$462,6,0)</f>
        <v>40048972</v>
      </c>
      <c r="H116" s="48"/>
      <c r="I116" s="99"/>
      <c r="J116" s="49">
        <f t="shared" si="7"/>
        <v>0</v>
      </c>
      <c r="K116" s="50"/>
    </row>
    <row r="117" spans="2:11">
      <c r="B117" s="5">
        <f>+'Completar SOFSE'!A123</f>
        <v>103</v>
      </c>
      <c r="C117" s="6">
        <f>VLOOKUP(B117,'Completar SOFSE'!$A$19:$E$462,2,0)</f>
        <v>2</v>
      </c>
      <c r="D117" s="6" t="str">
        <f>VLOOKUP(B117,'Completar SOFSE'!$A$19:$E$462,3,0)</f>
        <v>unidad</v>
      </c>
      <c r="E117" s="6" t="str">
        <f>VLOOKUP(B117,'Completar SOFSE'!$A$19:$E$462,4,0)</f>
        <v>NUM00850600010N</v>
      </c>
      <c r="F117" s="8" t="str">
        <f>VLOOKUP(B117,'Completar SOFSE'!$A$19:$E$462,5,0)</f>
        <v>VALVULA</v>
      </c>
      <c r="G117" s="102">
        <f>VLOOKUP(B117,'Completar SOFSE'!$A$19:$F$462,6,0)</f>
        <v>8464204</v>
      </c>
      <c r="H117" s="48"/>
      <c r="I117" s="99"/>
      <c r="J117" s="49">
        <f t="shared" si="7"/>
        <v>0</v>
      </c>
      <c r="K117" s="50"/>
    </row>
    <row r="118" spans="2:11" ht="25.5">
      <c r="B118" s="5">
        <f>+'Completar SOFSE'!A124</f>
        <v>104</v>
      </c>
      <c r="C118" s="6">
        <f>VLOOKUP(B118,'Completar SOFSE'!$A$19:$E$462,2,0)</f>
        <v>1</v>
      </c>
      <c r="D118" s="6" t="str">
        <f>VLOOKUP(B118,'Completar SOFSE'!$A$19:$E$462,3,0)</f>
        <v>unidad</v>
      </c>
      <c r="E118" s="6" t="str">
        <f>VLOOKUP(B118,'Completar SOFSE'!$A$19:$E$462,4,0)</f>
        <v>NUM00860200190N</v>
      </c>
      <c r="F118" s="8" t="str">
        <f>VLOOKUP(B118,'Completar SOFSE'!$A$19:$E$462,5,0)</f>
        <v>Amperímetro para carga de baterí­a Escala: 300-0-300A / shunt 75 mV  (CUAD. ROJO).</v>
      </c>
      <c r="G118" s="102">
        <f>VLOOKUP(B118,'Completar SOFSE'!$A$19:$F$462,6,0)</f>
        <v>8295501</v>
      </c>
      <c r="H118" s="48"/>
      <c r="I118" s="99"/>
      <c r="J118" s="49">
        <f t="shared" si="7"/>
        <v>0</v>
      </c>
      <c r="K118" s="50"/>
    </row>
    <row r="119" spans="2:11" ht="25.5">
      <c r="B119" s="5">
        <f>+'Completar SOFSE'!A125</f>
        <v>105</v>
      </c>
      <c r="C119" s="6">
        <f>VLOOKUP(B119,'Completar SOFSE'!$A$19:$E$462,2,0)</f>
        <v>3</v>
      </c>
      <c r="D119" s="6" t="str">
        <f>VLOOKUP(B119,'Completar SOFSE'!$A$19:$E$462,3,0)</f>
        <v>unidad</v>
      </c>
      <c r="E119" s="6" t="str">
        <f>VLOOKUP(B119,'Completar SOFSE'!$A$19:$E$462,4,0)</f>
        <v>NUM00860301490N</v>
      </c>
      <c r="F119" s="8" t="str">
        <f>VLOOKUP(B119,'Completar SOFSE'!$A$19:$E$462,5,0)</f>
        <v>Llave 10A 74V  de panel de controller para locomotoras GM.</v>
      </c>
      <c r="G119" s="102">
        <f>VLOOKUP(B119,'Completar SOFSE'!$A$19:$F$462,6,0)</f>
        <v>8330133</v>
      </c>
      <c r="H119" s="48"/>
      <c r="I119" s="99"/>
      <c r="J119" s="49">
        <f t="shared" si="7"/>
        <v>0</v>
      </c>
      <c r="K119" s="50"/>
    </row>
    <row r="120" spans="2:11">
      <c r="B120" s="5">
        <f>+'Completar SOFSE'!A126</f>
        <v>106</v>
      </c>
      <c r="C120" s="6">
        <f>VLOOKUP(B120,'Completar SOFSE'!$A$19:$E$462,2,0)</f>
        <v>2</v>
      </c>
      <c r="D120" s="6" t="str">
        <f>VLOOKUP(B120,'Completar SOFSE'!$A$19:$E$462,3,0)</f>
        <v>unidad</v>
      </c>
      <c r="E120" s="6" t="str">
        <f>VLOOKUP(B120,'Completar SOFSE'!$A$19:$E$462,4,0)</f>
        <v>NUM00860302730N</v>
      </c>
      <c r="F120" s="8" t="str">
        <f>VLOOKUP(B120,'Completar SOFSE'!$A$19:$E$462,5,0)</f>
        <v>INTERRUPTOR.</v>
      </c>
      <c r="G120" s="102">
        <f>VLOOKUP(B120,'Completar SOFSE'!$A$19:$F$462,6,0)</f>
        <v>8378097</v>
      </c>
      <c r="H120" s="48"/>
      <c r="I120" s="99"/>
      <c r="J120" s="49">
        <f t="shared" si="7"/>
        <v>0</v>
      </c>
      <c r="K120" s="50"/>
    </row>
    <row r="121" spans="2:11">
      <c r="B121" s="5">
        <f>+'Completar SOFSE'!A127</f>
        <v>107</v>
      </c>
      <c r="C121" s="6">
        <f>VLOOKUP(B121,'Completar SOFSE'!$A$19:$E$462,2,0)</f>
        <v>1</v>
      </c>
      <c r="D121" s="6" t="str">
        <f>VLOOKUP(B121,'Completar SOFSE'!$A$19:$E$462,3,0)</f>
        <v>unidad</v>
      </c>
      <c r="E121" s="6" t="str">
        <f>VLOOKUP(B121,'Completar SOFSE'!$A$19:$E$462,4,0)</f>
        <v>NUM00860501010N</v>
      </c>
      <c r="F121" s="8" t="str">
        <f>VLOOKUP(B121,'Completar SOFSE'!$A$19:$E$462,5,0)</f>
        <v>VALVULA MAG.P/CONTROL Y ATS.</v>
      </c>
      <c r="G121" s="102">
        <f>VLOOKUP(B121,'Completar SOFSE'!$A$19:$F$462,6,0)</f>
        <v>8357441</v>
      </c>
      <c r="H121" s="48"/>
      <c r="I121" s="99"/>
      <c r="J121" s="49">
        <f t="shared" si="7"/>
        <v>0</v>
      </c>
      <c r="K121" s="50"/>
    </row>
    <row r="122" spans="2:11" ht="25.5">
      <c r="B122" s="5">
        <f>+'Completar SOFSE'!A128</f>
        <v>108</v>
      </c>
      <c r="C122" s="6">
        <f>VLOOKUP(B122,'Completar SOFSE'!$A$19:$E$462,2,0)</f>
        <v>2</v>
      </c>
      <c r="D122" s="6" t="str">
        <f>VLOOKUP(B122,'Completar SOFSE'!$A$19:$E$462,3,0)</f>
        <v>unidad</v>
      </c>
      <c r="E122" s="6" t="str">
        <f>VLOOKUP(B122,'Completar SOFSE'!$A$19:$E$462,4,0)</f>
        <v>NUM00860601410N</v>
      </c>
      <c r="F122" s="8" t="str">
        <f>VLOOKUP(B122,'Completar SOFSE'!$A$19:$E$462,5,0)</f>
        <v>Tapa con ventana del contactor de arranque ST y contactor GFD. Loc GM</v>
      </c>
      <c r="G122" s="102">
        <f>VLOOKUP(B122,'Completar SOFSE'!$A$19:$F$462,6,0)</f>
        <v>8209960</v>
      </c>
      <c r="H122" s="48"/>
      <c r="I122" s="99"/>
      <c r="J122" s="49">
        <f t="shared" si="7"/>
        <v>0</v>
      </c>
      <c r="K122" s="50"/>
    </row>
    <row r="123" spans="2:11">
      <c r="B123" s="5">
        <f>+'Completar SOFSE'!A129</f>
        <v>109</v>
      </c>
      <c r="C123" s="6">
        <f>VLOOKUP(B123,'Completar SOFSE'!$A$19:$E$462,2,0)</f>
        <v>1</v>
      </c>
      <c r="D123" s="6" t="str">
        <f>VLOOKUP(B123,'Completar SOFSE'!$A$19:$E$462,3,0)</f>
        <v>unidad</v>
      </c>
      <c r="E123" s="6" t="str">
        <f>VLOOKUP(B123,'Completar SOFSE'!$A$19:$E$462,4,0)</f>
        <v>NUM00860616180N</v>
      </c>
      <c r="F123" s="8" t="str">
        <f>VLOOKUP(B123,'Completar SOFSE'!$A$19:$E$462,5,0)</f>
        <v>JUEGO DE REPARACION CONATOR FS</v>
      </c>
      <c r="G123" s="102">
        <f>VLOOKUP(B123,'Completar SOFSE'!$A$19:$F$462,6,0)</f>
        <v>8476006</v>
      </c>
      <c r="H123" s="48"/>
      <c r="I123" s="99"/>
      <c r="J123" s="49">
        <f t="shared" si="7"/>
        <v>0</v>
      </c>
      <c r="K123" s="50"/>
    </row>
    <row r="124" spans="2:11">
      <c r="B124" s="5">
        <f>+'Completar SOFSE'!A130</f>
        <v>110</v>
      </c>
      <c r="C124" s="6">
        <f>VLOOKUP(B124,'Completar SOFSE'!$A$19:$E$462,2,0)</f>
        <v>1</v>
      </c>
      <c r="D124" s="6" t="str">
        <f>VLOOKUP(B124,'Completar SOFSE'!$A$19:$E$462,3,0)</f>
        <v>unidad</v>
      </c>
      <c r="E124" s="6" t="str">
        <f>VLOOKUP(B124,'Completar SOFSE'!$A$19:$E$462,4,0)</f>
        <v>NUM00860703550N</v>
      </c>
      <c r="F124" s="8" t="str">
        <f>VLOOKUP(B124,'Completar SOFSE'!$A$19:$E$462,5,0)</f>
        <v>BRAZO DE CONTACTOS MOVILES</v>
      </c>
      <c r="G124" s="102">
        <f>VLOOKUP(B124,'Completar SOFSE'!$A$19:$F$462,6,0)</f>
        <v>8136447</v>
      </c>
      <c r="H124" s="48"/>
      <c r="I124" s="99"/>
      <c r="J124" s="49">
        <f t="shared" si="7"/>
        <v>0</v>
      </c>
      <c r="K124" s="50"/>
    </row>
    <row r="125" spans="2:11">
      <c r="B125" s="5">
        <f>+'Completar SOFSE'!A131</f>
        <v>111</v>
      </c>
      <c r="C125" s="6">
        <f>VLOOKUP(B125,'Completar SOFSE'!$A$19:$E$462,2,0)</f>
        <v>1</v>
      </c>
      <c r="D125" s="6" t="str">
        <f>VLOOKUP(B125,'Completar SOFSE'!$A$19:$E$462,3,0)</f>
        <v>unidad</v>
      </c>
      <c r="E125" s="6" t="str">
        <f>VLOOKUP(B125,'Completar SOFSE'!$A$19:$E$462,4,0)</f>
        <v>NUM00860706060N</v>
      </c>
      <c r="F125" s="8" t="str">
        <f>VLOOKUP(B125,'Completar SOFSE'!$A$19:$E$462,5,0)</f>
        <v>Relai de Usos Generales. Locomotora GM.</v>
      </c>
      <c r="G125" s="102">
        <f>VLOOKUP(B125,'Completar SOFSE'!$A$19:$F$462,6,0)</f>
        <v>8370839</v>
      </c>
      <c r="H125" s="48"/>
      <c r="I125" s="99"/>
      <c r="J125" s="49">
        <f t="shared" si="7"/>
        <v>0</v>
      </c>
      <c r="K125" s="50"/>
    </row>
    <row r="126" spans="2:11">
      <c r="B126" s="5">
        <f>+'Completar SOFSE'!A132</f>
        <v>112</v>
      </c>
      <c r="C126" s="6">
        <f>VLOOKUP(B126,'Completar SOFSE'!$A$19:$E$462,2,0)</f>
        <v>2</v>
      </c>
      <c r="D126" s="6" t="str">
        <f>VLOOKUP(B126,'Completar SOFSE'!$A$19:$E$462,3,0)</f>
        <v>unidad</v>
      </c>
      <c r="E126" s="6" t="str">
        <f>VLOOKUP(B126,'Completar SOFSE'!$A$19:$E$462,4,0)</f>
        <v>NUM00860706770N</v>
      </c>
      <c r="F126" s="8" t="str">
        <f>VLOOKUP(B126,'Completar SOFSE'!$A$19:$E$462,5,0)</f>
        <v>MONTANTE CONTACTO</v>
      </c>
      <c r="G126" s="102">
        <f>VLOOKUP(B126,'Completar SOFSE'!$A$19:$F$462,6,0)</f>
        <v>8373365</v>
      </c>
      <c r="H126" s="48"/>
      <c r="I126" s="99"/>
      <c r="J126" s="49">
        <f t="shared" si="7"/>
        <v>0</v>
      </c>
      <c r="K126" s="50"/>
    </row>
    <row r="127" spans="2:11" ht="25.5">
      <c r="B127" s="5">
        <f>+'Completar SOFSE'!A133</f>
        <v>113</v>
      </c>
      <c r="C127" s="6">
        <f>VLOOKUP(B127,'Completar SOFSE'!$A$19:$E$462,2,0)</f>
        <v>1</v>
      </c>
      <c r="D127" s="6" t="str">
        <f>VLOOKUP(B127,'Completar SOFSE'!$A$19:$E$462,3,0)</f>
        <v>unidad</v>
      </c>
      <c r="E127" s="6" t="str">
        <f>VLOOKUP(B127,'Completar SOFSE'!$A$19:$E$462,4,0)</f>
        <v>NUM00860708390N</v>
      </c>
      <c r="F127" s="8" t="str">
        <f>VLOOKUP(B127,'Completar SOFSE'!$A$19:$E$462,5,0)</f>
        <v>Tapa lateral de relés GFR, COR y MR, para locomotoras GM.</v>
      </c>
      <c r="G127" s="102">
        <f>VLOOKUP(B127,'Completar SOFSE'!$A$19:$F$462,6,0)</f>
        <v>8373099</v>
      </c>
      <c r="H127" s="48"/>
      <c r="I127" s="99"/>
      <c r="J127" s="49">
        <f t="shared" si="7"/>
        <v>0</v>
      </c>
      <c r="K127" s="50"/>
    </row>
    <row r="128" spans="2:11">
      <c r="B128" s="5">
        <f>+'Completar SOFSE'!A134</f>
        <v>114</v>
      </c>
      <c r="C128" s="6">
        <f>VLOOKUP(B128,'Completar SOFSE'!$A$19:$E$462,2,0)</f>
        <v>1</v>
      </c>
      <c r="D128" s="6" t="str">
        <f>VLOOKUP(B128,'Completar SOFSE'!$A$19:$E$462,3,0)</f>
        <v>unidad</v>
      </c>
      <c r="E128" s="6" t="str">
        <f>VLOOKUP(B128,'Completar SOFSE'!$A$19:$E$462,4,0)</f>
        <v>NUM00860911110N</v>
      </c>
      <c r="F128" s="8" t="str">
        <f>VLOOKUP(B128,'Completar SOFSE'!$A$19:$E$462,5,0)</f>
        <v>BARRA COLECTORA DE ALUMINIO</v>
      </c>
      <c r="G128" s="102">
        <f>VLOOKUP(B128,'Completar SOFSE'!$A$19:$F$462,6,0)</f>
        <v>8333316</v>
      </c>
      <c r="H128" s="48"/>
      <c r="I128" s="99"/>
      <c r="J128" s="49">
        <f t="shared" si="7"/>
        <v>0</v>
      </c>
      <c r="K128" s="50"/>
    </row>
    <row r="129" spans="2:11">
      <c r="B129" s="5">
        <f>+'Completar SOFSE'!A135</f>
        <v>115</v>
      </c>
      <c r="C129" s="6">
        <f>VLOOKUP(B129,'Completar SOFSE'!$A$19:$E$462,2,0)</f>
        <v>1</v>
      </c>
      <c r="D129" s="6" t="str">
        <f>VLOOKUP(B129,'Completar SOFSE'!$A$19:$E$462,3,0)</f>
        <v>unidad</v>
      </c>
      <c r="E129" s="6" t="str">
        <f>VLOOKUP(B129,'Completar SOFSE'!$A$19:$E$462,4,0)</f>
        <v>NUM00860931950N</v>
      </c>
      <c r="F129" s="8" t="str">
        <f>VLOOKUP(B129,'Completar SOFSE'!$A$19:$E$462,5,0)</f>
        <v>INTERRUP.ROTATIVO P/DESCONEX.*</v>
      </c>
      <c r="G129" s="102">
        <f>VLOOKUP(B129,'Completar SOFSE'!$A$19:$F$462,6,0)</f>
        <v>8366391</v>
      </c>
      <c r="H129" s="48"/>
      <c r="I129" s="99"/>
      <c r="J129" s="49">
        <f t="shared" si="7"/>
        <v>0</v>
      </c>
      <c r="K129" s="50"/>
    </row>
    <row r="130" spans="2:11" ht="25.5">
      <c r="B130" s="5">
        <f>+'Completar SOFSE'!A136</f>
        <v>116</v>
      </c>
      <c r="C130" s="6">
        <f>VLOOKUP(B130,'Completar SOFSE'!$A$19:$E$462,2,0)</f>
        <v>1</v>
      </c>
      <c r="D130" s="6" t="str">
        <f>VLOOKUP(B130,'Completar SOFSE'!$A$19:$E$462,3,0)</f>
        <v>unidad</v>
      </c>
      <c r="E130" s="6" t="str">
        <f>VLOOKUP(B130,'Completar SOFSE'!$A$19:$E$462,4,0)</f>
        <v>NUM00860961670N</v>
      </c>
      <c r="F130" s="8" t="str">
        <f>VLOOKUP(B130,'Completar SOFSE'!$A$19:$E$462,5,0)</f>
        <v>Resistencia fija 30 Ohm 55W para locomotoras GM.</v>
      </c>
      <c r="G130" s="102">
        <f>VLOOKUP(B130,'Completar SOFSE'!$A$19:$F$462,6,0)</f>
        <v>8241563</v>
      </c>
      <c r="H130" s="48"/>
      <c r="I130" s="99"/>
      <c r="J130" s="49">
        <f t="shared" si="7"/>
        <v>0</v>
      </c>
      <c r="K130" s="50"/>
    </row>
    <row r="131" spans="2:11">
      <c r="B131" s="5">
        <f>+'Completar SOFSE'!A137</f>
        <v>117</v>
      </c>
      <c r="C131" s="6">
        <f>VLOOKUP(B131,'Completar SOFSE'!$A$19:$E$462,2,0)</f>
        <v>2</v>
      </c>
      <c r="D131" s="6" t="str">
        <f>VLOOKUP(B131,'Completar SOFSE'!$A$19:$E$462,3,0)</f>
        <v>unidad</v>
      </c>
      <c r="E131" s="6" t="str">
        <f>VLOOKUP(B131,'Completar SOFSE'!$A$19:$E$462,4,0)</f>
        <v>NUM00860961890N</v>
      </c>
      <c r="F131" s="8" t="str">
        <f>VLOOKUP(B131,'Completar SOFSE'!$A$19:$E$462,5,0)</f>
        <v>RESISTENCIA DEL RELAY DE TIEMP</v>
      </c>
      <c r="G131" s="102">
        <f>VLOOKUP(B131,'Completar SOFSE'!$A$19:$F$462,6,0)</f>
        <v>8259838</v>
      </c>
      <c r="H131" s="48"/>
      <c r="I131" s="99"/>
      <c r="J131" s="49">
        <f t="shared" si="7"/>
        <v>0</v>
      </c>
      <c r="K131" s="50"/>
    </row>
    <row r="132" spans="2:11">
      <c r="B132" s="5">
        <f>+'Completar SOFSE'!A138</f>
        <v>118</v>
      </c>
      <c r="C132" s="6">
        <f>VLOOKUP(B132,'Completar SOFSE'!$A$19:$E$462,2,0)</f>
        <v>1</v>
      </c>
      <c r="D132" s="6" t="str">
        <f>VLOOKUP(B132,'Completar SOFSE'!$A$19:$E$462,3,0)</f>
        <v>unidad</v>
      </c>
      <c r="E132" s="6" t="str">
        <f>VLOOKUP(B132,'Completar SOFSE'!$A$19:$E$462,4,0)</f>
        <v>NUM00860961990N</v>
      </c>
      <c r="F132" s="8" t="str">
        <f>VLOOKUP(B132,'Completar SOFSE'!$A$19:$E$462,5,0)</f>
        <v>RESISTENCIA FIJA 100 OHM 25W</v>
      </c>
      <c r="G132" s="102">
        <f>VLOOKUP(B132,'Completar SOFSE'!$A$19:$F$462,6,0)</f>
        <v>8287286</v>
      </c>
      <c r="H132" s="48"/>
      <c r="I132" s="99"/>
      <c r="J132" s="49">
        <f t="shared" si="7"/>
        <v>0</v>
      </c>
      <c r="K132" s="50"/>
    </row>
    <row r="133" spans="2:11">
      <c r="B133" s="5">
        <f>+'Completar SOFSE'!A139</f>
        <v>119</v>
      </c>
      <c r="C133" s="6">
        <f>VLOOKUP(B133,'Completar SOFSE'!$A$19:$E$462,2,0)</f>
        <v>1</v>
      </c>
      <c r="D133" s="6" t="str">
        <f>VLOOKUP(B133,'Completar SOFSE'!$A$19:$E$462,3,0)</f>
        <v>unidad</v>
      </c>
      <c r="E133" s="6" t="str">
        <f>VLOOKUP(B133,'Completar SOFSE'!$A$19:$E$462,4,0)</f>
        <v>NUM00860962070N</v>
      </c>
      <c r="F133" s="8" t="str">
        <f>VLOOKUP(B133,'Completar SOFSE'!$A$19:$E$462,5,0)</f>
        <v>RESISTENCIA FIJA 1000 OHM 50W</v>
      </c>
      <c r="G133" s="102">
        <f>VLOOKUP(B133,'Completar SOFSE'!$A$19:$F$462,6,0)</f>
        <v>8216993</v>
      </c>
      <c r="H133" s="48"/>
      <c r="I133" s="99"/>
      <c r="J133" s="49">
        <f t="shared" si="7"/>
        <v>0</v>
      </c>
      <c r="K133" s="50"/>
    </row>
    <row r="134" spans="2:11">
      <c r="B134" s="5">
        <f>+'Completar SOFSE'!A140</f>
        <v>120</v>
      </c>
      <c r="C134" s="6">
        <f>VLOOKUP(B134,'Completar SOFSE'!$A$19:$E$462,2,0)</f>
        <v>1</v>
      </c>
      <c r="D134" s="6" t="str">
        <f>VLOOKUP(B134,'Completar SOFSE'!$A$19:$E$462,3,0)</f>
        <v>unidad</v>
      </c>
      <c r="E134" s="6" t="str">
        <f>VLOOKUP(B134,'Completar SOFSE'!$A$19:$E$462,4,0)</f>
        <v>NUM00860962310N</v>
      </c>
      <c r="F134" s="8" t="str">
        <f>VLOOKUP(B134,'Completar SOFSE'!$A$19:$E$462,5,0)</f>
        <v>RESISTENCIA AJUST.300OHMS.50W.</v>
      </c>
      <c r="G134" s="102">
        <f>VLOOKUP(B134,'Completar SOFSE'!$A$19:$F$462,6,0)</f>
        <v>8349883</v>
      </c>
      <c r="H134" s="48"/>
      <c r="I134" s="99"/>
      <c r="J134" s="49">
        <f t="shared" si="7"/>
        <v>0</v>
      </c>
      <c r="K134" s="50"/>
    </row>
    <row r="135" spans="2:11">
      <c r="B135" s="5">
        <f>+'Completar SOFSE'!A141</f>
        <v>121</v>
      </c>
      <c r="C135" s="6">
        <f>VLOOKUP(B135,'Completar SOFSE'!$A$19:$E$462,2,0)</f>
        <v>1</v>
      </c>
      <c r="D135" s="6" t="str">
        <f>VLOOKUP(B135,'Completar SOFSE'!$A$19:$E$462,3,0)</f>
        <v>unidad</v>
      </c>
      <c r="E135" s="6" t="str">
        <f>VLOOKUP(B135,'Completar SOFSE'!$A$19:$E$462,4,0)</f>
        <v>NUM00860962330N</v>
      </c>
      <c r="F135" s="8" t="str">
        <f>VLOOKUP(B135,'Completar SOFSE'!$A$19:$E$462,5,0)</f>
        <v>RESISTENCIA AJUSTABLE 750 OHM 100W</v>
      </c>
      <c r="G135" s="102">
        <f>VLOOKUP(B135,'Completar SOFSE'!$A$19:$F$462,6,0)</f>
        <v>8414246</v>
      </c>
      <c r="H135" s="48"/>
      <c r="I135" s="99"/>
      <c r="J135" s="49">
        <f t="shared" si="7"/>
        <v>0</v>
      </c>
      <c r="K135" s="50"/>
    </row>
    <row r="136" spans="2:11" ht="25.5">
      <c r="B136" s="5">
        <f>+'Completar SOFSE'!A142</f>
        <v>122</v>
      </c>
      <c r="C136" s="6">
        <f>VLOOKUP(B136,'Completar SOFSE'!$A$19:$E$462,2,0)</f>
        <v>1</v>
      </c>
      <c r="D136" s="6" t="str">
        <f>VLOOKUP(B136,'Completar SOFSE'!$A$19:$E$462,3,0)</f>
        <v>unidad</v>
      </c>
      <c r="E136" s="6" t="str">
        <f>VLOOKUP(B136,'Completar SOFSE'!$A$19:$E$462,4,0)</f>
        <v>NUM00860962430N</v>
      </c>
      <c r="F136" s="8" t="str">
        <f>VLOOKUP(B136,'Completar SOFSE'!$A$19:$E$462,5,0)</f>
        <v>RESISTENCIA AJUST. 2 TUBOS 250 OHM 50W</v>
      </c>
      <c r="G136" s="102">
        <f>VLOOKUP(B136,'Completar SOFSE'!$A$19:$F$462,6,0)</f>
        <v>8391138</v>
      </c>
      <c r="H136" s="48"/>
      <c r="I136" s="99"/>
      <c r="J136" s="49">
        <f t="shared" si="7"/>
        <v>0</v>
      </c>
      <c r="K136" s="50"/>
    </row>
    <row r="137" spans="2:11" ht="25.5">
      <c r="B137" s="5">
        <f>+'Completar SOFSE'!A143</f>
        <v>123</v>
      </c>
      <c r="C137" s="6">
        <f>VLOOKUP(B137,'Completar SOFSE'!$A$19:$E$462,2,0)</f>
        <v>1</v>
      </c>
      <c r="D137" s="6" t="str">
        <f>VLOOKUP(B137,'Completar SOFSE'!$A$19:$E$462,3,0)</f>
        <v>unidad</v>
      </c>
      <c r="E137" s="6" t="str">
        <f>VLOOKUP(B137,'Completar SOFSE'!$A$19:$E$462,4,0)</f>
        <v>NUM00860962470N</v>
      </c>
      <c r="F137" s="8" t="str">
        <f>VLOOKUP(B137,'Completar SOFSE'!$A$19:$E$462,5,0)</f>
        <v>RESISTENCIA AJUSTABLE 2 TUBOS 10000 OHM, 160 W</v>
      </c>
      <c r="G137" s="102">
        <f>VLOOKUP(B137,'Completar SOFSE'!$A$19:$F$462,6,0)</f>
        <v>8391139</v>
      </c>
      <c r="H137" s="48"/>
      <c r="I137" s="99"/>
      <c r="J137" s="49">
        <f t="shared" si="7"/>
        <v>0</v>
      </c>
      <c r="K137" s="50"/>
    </row>
    <row r="138" spans="2:11" ht="25.5">
      <c r="B138" s="5">
        <f>+'Completar SOFSE'!A144</f>
        <v>124</v>
      </c>
      <c r="C138" s="6">
        <f>VLOOKUP(B138,'Completar SOFSE'!$A$19:$E$462,2,0)</f>
        <v>1</v>
      </c>
      <c r="D138" s="6" t="str">
        <f>VLOOKUP(B138,'Completar SOFSE'!$A$19:$E$462,3,0)</f>
        <v>unidad</v>
      </c>
      <c r="E138" s="6" t="str">
        <f>VLOOKUP(B138,'Completar SOFSE'!$A$19:$E$462,4,0)</f>
        <v>NUM00860962530N</v>
      </c>
      <c r="F138" s="8" t="str">
        <f>VLOOKUP(B138,'Completar SOFSE'!$A$19:$E$462,5,0)</f>
        <v>RESISTENCIA AJUST. 3 TUBOS 1,6 OHM 375W</v>
      </c>
      <c r="G138" s="102">
        <f>VLOOKUP(B138,'Completar SOFSE'!$A$19:$F$462,6,0)</f>
        <v>8311736</v>
      </c>
      <c r="H138" s="48"/>
      <c r="I138" s="99"/>
      <c r="J138" s="49">
        <f t="shared" si="7"/>
        <v>0</v>
      </c>
      <c r="K138" s="50"/>
    </row>
    <row r="139" spans="2:11" ht="25.5">
      <c r="B139" s="5">
        <f>+'Completar SOFSE'!A145</f>
        <v>125</v>
      </c>
      <c r="C139" s="6">
        <f>VLOOKUP(B139,'Completar SOFSE'!$A$19:$E$462,2,0)</f>
        <v>1</v>
      </c>
      <c r="D139" s="6" t="str">
        <f>VLOOKUP(B139,'Completar SOFSE'!$A$19:$E$462,3,0)</f>
        <v>unidad</v>
      </c>
      <c r="E139" s="6" t="str">
        <f>VLOOKUP(B139,'Completar SOFSE'!$A$19:$E$462,4,0)</f>
        <v>NUM00880101820N</v>
      </c>
      <c r="F139" s="8" t="str">
        <f>VLOOKUP(B139,'Completar SOFSE'!$A$19:$E$462,5,0)</f>
        <v>RESISTENCIA 750-1500 W-74VOLT. R/F 17210770 SEGÚN ET MRRG-007/14</v>
      </c>
      <c r="G139" s="102">
        <f>VLOOKUP(B139,'Completar SOFSE'!$A$19:$F$462,6,0)</f>
        <v>17210770</v>
      </c>
      <c r="H139" s="48"/>
      <c r="I139" s="99"/>
      <c r="J139" s="49">
        <f t="shared" si="7"/>
        <v>0</v>
      </c>
      <c r="K139" s="50"/>
    </row>
    <row r="140" spans="2:11" ht="25.5">
      <c r="B140" s="5">
        <f>+'Completar SOFSE'!A146</f>
        <v>126</v>
      </c>
      <c r="C140" s="6">
        <f>VLOOKUP(B140,'Completar SOFSE'!$A$19:$E$462,2,0)</f>
        <v>1</v>
      </c>
      <c r="D140" s="6" t="str">
        <f>VLOOKUP(B140,'Completar SOFSE'!$A$19:$E$462,3,0)</f>
        <v>unidad</v>
      </c>
      <c r="E140" s="6" t="str">
        <f>VLOOKUP(B140,'Completar SOFSE'!$A$19:$E$462,4,0)</f>
        <v>NUM00880101850N</v>
      </c>
      <c r="F140" s="8" t="str">
        <f>VLOOKUP(B140,'Completar SOFSE'!$A$19:$E$462,5,0)</f>
        <v>Interruptor termostático "Klixon" del calefactor de cabina, para locomotoras GM</v>
      </c>
      <c r="G140" s="102">
        <f>VLOOKUP(B140,'Completar SOFSE'!$A$19:$F$462,6,0)</f>
        <v>8408848</v>
      </c>
      <c r="H140" s="48"/>
      <c r="I140" s="99"/>
      <c r="J140" s="49">
        <f t="shared" si="7"/>
        <v>0</v>
      </c>
      <c r="K140" s="50"/>
    </row>
    <row r="141" spans="2:11">
      <c r="B141" s="5">
        <f>+'Completar SOFSE'!A147</f>
        <v>127</v>
      </c>
      <c r="C141" s="6">
        <f>VLOOKUP(B141,'Completar SOFSE'!$A$19:$E$462,2,0)</f>
        <v>1</v>
      </c>
      <c r="D141" s="6" t="str">
        <f>VLOOKUP(B141,'Completar SOFSE'!$A$19:$E$462,3,0)</f>
        <v>unidad</v>
      </c>
      <c r="E141" s="6" t="str">
        <f>VLOOKUP(B141,'Completar SOFSE'!$A$19:$E$462,4,0)</f>
        <v>NUM00889000810N</v>
      </c>
      <c r="F141" s="8" t="str">
        <f>VLOOKUP(B141,'Completar SOFSE'!$A$19:$E$462,5,0)</f>
        <v>TABLERO P/TERMINALES 4 CONEX.</v>
      </c>
      <c r="G141" s="102">
        <f>VLOOKUP(B141,'Completar SOFSE'!$A$19:$F$462,6,0)</f>
        <v>8298162</v>
      </c>
      <c r="H141" s="48"/>
      <c r="I141" s="99"/>
      <c r="J141" s="49">
        <f t="shared" si="7"/>
        <v>0</v>
      </c>
      <c r="K141" s="50"/>
    </row>
    <row r="142" spans="2:11">
      <c r="B142" s="5">
        <f>+'Completar SOFSE'!A148</f>
        <v>128</v>
      </c>
      <c r="C142" s="6">
        <f>VLOOKUP(B142,'Completar SOFSE'!$A$19:$E$462,2,0)</f>
        <v>1</v>
      </c>
      <c r="D142" s="6" t="str">
        <f>VLOOKUP(B142,'Completar SOFSE'!$A$19:$E$462,3,0)</f>
        <v>unidad</v>
      </c>
      <c r="E142" s="6" t="str">
        <f>VLOOKUP(B142,'Completar SOFSE'!$A$19:$E$462,4,0)</f>
        <v>NUM00889000830N</v>
      </c>
      <c r="F142" s="8" t="str">
        <f>VLOOKUP(B142,'Completar SOFSE'!$A$19:$E$462,5,0)</f>
        <v>TABLERO P/TERMIN.8 CONEXI.COMP</v>
      </c>
      <c r="G142" s="102">
        <f>VLOOKUP(B142,'Completar SOFSE'!$A$19:$F$462,6,0)</f>
        <v>8395468</v>
      </c>
      <c r="H142" s="48"/>
      <c r="I142" s="99"/>
      <c r="J142" s="49">
        <f t="shared" si="7"/>
        <v>0</v>
      </c>
      <c r="K142" s="50"/>
    </row>
    <row r="143" spans="2:11">
      <c r="B143" s="5">
        <f>+'Completar SOFSE'!A149</f>
        <v>129</v>
      </c>
      <c r="C143" s="6">
        <f>VLOOKUP(B143,'Completar SOFSE'!$A$19:$E$462,2,0)</f>
        <v>2</v>
      </c>
      <c r="D143" s="6" t="str">
        <f>VLOOKUP(B143,'Completar SOFSE'!$A$19:$E$462,3,0)</f>
        <v>unidad</v>
      </c>
      <c r="E143" s="6" t="str">
        <f>VLOOKUP(B143,'Completar SOFSE'!$A$19:$E$462,4,0)</f>
        <v>NUM91309320000N</v>
      </c>
      <c r="F143" s="8" t="str">
        <f>VLOOKUP(B143,'Completar SOFSE'!$A$19:$E$462,5,0)</f>
        <v>RECTIFICADOR 5 PLACAS 8.6 A - 80 V.-</v>
      </c>
      <c r="G143" s="102">
        <f>VLOOKUP(B143,'Completar SOFSE'!$A$19:$F$462,6,0)</f>
        <v>8158951</v>
      </c>
      <c r="H143" s="48"/>
      <c r="I143" s="99"/>
      <c r="J143" s="49">
        <f t="shared" si="7"/>
        <v>0</v>
      </c>
      <c r="K143" s="50"/>
    </row>
    <row r="144" spans="2:11">
      <c r="B144" s="5">
        <f>+'Completar SOFSE'!A150</f>
        <v>130</v>
      </c>
      <c r="C144" s="6">
        <f>VLOOKUP(B144,'Completar SOFSE'!$A$19:$E$462,2,0)</f>
        <v>1</v>
      </c>
      <c r="D144" s="6" t="str">
        <f>VLOOKUP(B144,'Completar SOFSE'!$A$19:$E$462,3,0)</f>
        <v>unidad</v>
      </c>
      <c r="E144" s="6" t="str">
        <f>VLOOKUP(B144,'Completar SOFSE'!$A$19:$E$462,4,0)</f>
        <v>NUM91310360000N</v>
      </c>
      <c r="F144" s="8" t="str">
        <f>VLOOKUP(B144,'Completar SOFSE'!$A$19:$E$462,5,0)</f>
        <v>RECTIFICADOR 1.2A 80V</v>
      </c>
      <c r="G144" s="102">
        <f>VLOOKUP(B144,'Completar SOFSE'!$A$19:$F$462,6,0)</f>
        <v>8249693</v>
      </c>
      <c r="H144" s="48"/>
      <c r="I144" s="99"/>
      <c r="J144" s="49">
        <f t="shared" si="7"/>
        <v>0</v>
      </c>
      <c r="K144" s="50"/>
    </row>
    <row r="145" spans="2:11">
      <c r="B145" s="5">
        <f>+'Completar SOFSE'!A151</f>
        <v>131</v>
      </c>
      <c r="C145" s="6">
        <f>VLOOKUP(B145,'Completar SOFSE'!$A$19:$E$462,2,0)</f>
        <v>1</v>
      </c>
      <c r="D145" s="6" t="str">
        <f>VLOOKUP(B145,'Completar SOFSE'!$A$19:$E$462,3,0)</f>
        <v>unidad</v>
      </c>
      <c r="E145" s="6" t="str">
        <f>VLOOKUP(B145,'Completar SOFSE'!$A$19:$E$462,4,0)</f>
        <v>NUM91310410000N</v>
      </c>
      <c r="F145" s="8" t="str">
        <f>VLOOKUP(B145,'Completar SOFSE'!$A$19:$E$462,5,0)</f>
        <v>RESISTENCIA 2000 OHMS -160 W</v>
      </c>
      <c r="G145" s="102">
        <f>VLOOKUP(B145,'Completar SOFSE'!$A$19:$F$462,6,0)</f>
        <v>8255414</v>
      </c>
      <c r="H145" s="48"/>
      <c r="I145" s="99"/>
      <c r="J145" s="49">
        <f t="shared" si="7"/>
        <v>0</v>
      </c>
      <c r="K145" s="50"/>
    </row>
    <row r="146" spans="2:11">
      <c r="B146" s="5">
        <f>+'Completar SOFSE'!A152</f>
        <v>132</v>
      </c>
      <c r="C146" s="6">
        <f>VLOOKUP(B146,'Completar SOFSE'!$A$19:$E$462,2,0)</f>
        <v>1</v>
      </c>
      <c r="D146" s="6" t="str">
        <f>VLOOKUP(B146,'Completar SOFSE'!$A$19:$E$462,3,0)</f>
        <v>unidad</v>
      </c>
      <c r="E146" s="6" t="str">
        <f>VLOOKUP(B146,'Completar SOFSE'!$A$19:$E$462,4,0)</f>
        <v>NUM91310440000N</v>
      </c>
      <c r="F146" s="8" t="str">
        <f>VLOOKUP(B146,'Completar SOFSE'!$A$19:$E$462,5,0)</f>
        <v>RESISTENCIA 4OHMS-50W</v>
      </c>
      <c r="G146" s="102">
        <f>VLOOKUP(B146,'Completar SOFSE'!$A$19:$F$462,6,0)</f>
        <v>9522017</v>
      </c>
      <c r="H146" s="48"/>
      <c r="I146" s="99"/>
      <c r="J146" s="49">
        <f t="shared" si="7"/>
        <v>0</v>
      </c>
      <c r="K146" s="50"/>
    </row>
    <row r="147" spans="2:11">
      <c r="B147" s="5">
        <f>+'Completar SOFSE'!A153</f>
        <v>133</v>
      </c>
      <c r="C147" s="6">
        <f>VLOOKUP(B147,'Completar SOFSE'!$A$19:$E$462,2,0)</f>
        <v>1</v>
      </c>
      <c r="D147" s="6" t="str">
        <f>VLOOKUP(B147,'Completar SOFSE'!$A$19:$E$462,3,0)</f>
        <v>unidad</v>
      </c>
      <c r="E147" s="6" t="str">
        <f>VLOOKUP(B147,'Completar SOFSE'!$A$19:$E$462,4,0)</f>
        <v>NUM91310480000N</v>
      </c>
      <c r="F147" s="8" t="str">
        <f>VLOOKUP(B147,'Completar SOFSE'!$A$19:$E$462,5,0)</f>
        <v>PORTA CONTACTO</v>
      </c>
      <c r="G147" s="102">
        <f>VLOOKUP(B147,'Completar SOFSE'!$A$19:$F$462,6,0)</f>
        <v>8261144</v>
      </c>
      <c r="H147" s="48"/>
      <c r="I147" s="99"/>
      <c r="J147" s="49">
        <f t="shared" si="7"/>
        <v>0</v>
      </c>
      <c r="K147" s="50"/>
    </row>
    <row r="148" spans="2:11">
      <c r="B148" s="5">
        <f>+'Completar SOFSE'!A154</f>
        <v>134</v>
      </c>
      <c r="C148" s="6">
        <f>VLOOKUP(B148,'Completar SOFSE'!$A$19:$E$462,2,0)</f>
        <v>1</v>
      </c>
      <c r="D148" s="6" t="str">
        <f>VLOOKUP(B148,'Completar SOFSE'!$A$19:$E$462,3,0)</f>
        <v>unidad</v>
      </c>
      <c r="E148" s="6" t="str">
        <f>VLOOKUP(B148,'Completar SOFSE'!$A$19:$E$462,4,0)</f>
        <v>NUM91310630000N</v>
      </c>
      <c r="F148" s="8" t="str">
        <f>VLOOKUP(B148,'Completar SOFSE'!$A$19:$E$462,5,0)</f>
        <v>RESISTENCIA 115 OHM 200W</v>
      </c>
      <c r="G148" s="102">
        <f>VLOOKUP(B148,'Completar SOFSE'!$A$19:$F$462,6,0)</f>
        <v>8265653</v>
      </c>
      <c r="H148" s="48"/>
      <c r="I148" s="99"/>
      <c r="J148" s="49">
        <f t="shared" si="7"/>
        <v>0</v>
      </c>
      <c r="K148" s="50"/>
    </row>
    <row r="149" spans="2:11">
      <c r="B149" s="5">
        <f>+'Completar SOFSE'!A155</f>
        <v>135</v>
      </c>
      <c r="C149" s="6">
        <f>VLOOKUP(B149,'Completar SOFSE'!$A$19:$E$462,2,0)</f>
        <v>1</v>
      </c>
      <c r="D149" s="6" t="str">
        <f>VLOOKUP(B149,'Completar SOFSE'!$A$19:$E$462,3,0)</f>
        <v>unidad</v>
      </c>
      <c r="E149" s="6" t="str">
        <f>VLOOKUP(B149,'Completar SOFSE'!$A$19:$E$462,4,0)</f>
        <v>NUM91310810000N</v>
      </c>
      <c r="F149" s="8" t="str">
        <f>VLOOKUP(B149,'Completar SOFSE'!$A$19:$E$462,5,0)</f>
        <v>INTERRUPTOR TIERRA 400A-250V</v>
      </c>
      <c r="G149" s="102">
        <f>VLOOKUP(B149,'Completar SOFSE'!$A$19:$F$462,6,0)</f>
        <v>8280178</v>
      </c>
      <c r="H149" s="48"/>
      <c r="I149" s="99"/>
      <c r="J149" s="49">
        <f t="shared" si="7"/>
        <v>0</v>
      </c>
      <c r="K149" s="50"/>
    </row>
    <row r="150" spans="2:11" ht="25.5">
      <c r="B150" s="5">
        <f>+'Completar SOFSE'!A156</f>
        <v>136</v>
      </c>
      <c r="C150" s="6">
        <f>VLOOKUP(B150,'Completar SOFSE'!$A$19:$E$462,2,0)</f>
        <v>1</v>
      </c>
      <c r="D150" s="6" t="str">
        <f>VLOOKUP(B150,'Completar SOFSE'!$A$19:$E$462,3,0)</f>
        <v>unidad</v>
      </c>
      <c r="E150" s="6" t="str">
        <f>VLOOKUP(B150,'Completar SOFSE'!$A$19:$E$462,4,0)</f>
        <v>NUM91310990000N</v>
      </c>
      <c r="F150" s="8" t="str">
        <f>VLOOKUP(B150,'Completar SOFSE'!$A$19:$E$462,5,0)</f>
        <v>INTERRUPTOR - SP - DT - CONTACTOS 1 NO - 1 NC - APLICA EN CCS. R/F 8290832</v>
      </c>
      <c r="G150" s="102">
        <f>VLOOKUP(B150,'Completar SOFSE'!$A$19:$F$462,6,0)</f>
        <v>8290832</v>
      </c>
      <c r="H150" s="48"/>
      <c r="I150" s="99"/>
      <c r="J150" s="49">
        <f t="shared" si="7"/>
        <v>0</v>
      </c>
      <c r="K150" s="50"/>
    </row>
    <row r="151" spans="2:11">
      <c r="B151" s="5">
        <f>+'Completar SOFSE'!A157</f>
        <v>137</v>
      </c>
      <c r="C151" s="6">
        <f>VLOOKUP(B151,'Completar SOFSE'!$A$19:$E$462,2,0)</f>
        <v>1</v>
      </c>
      <c r="D151" s="6" t="str">
        <f>VLOOKUP(B151,'Completar SOFSE'!$A$19:$E$462,3,0)</f>
        <v>unidad</v>
      </c>
      <c r="E151" s="6" t="str">
        <f>VLOOKUP(B151,'Completar SOFSE'!$A$19:$E$462,4,0)</f>
        <v>NUM91311050000N</v>
      </c>
      <c r="F151" s="8" t="str">
        <f>VLOOKUP(B151,'Completar SOFSE'!$A$19:$E$462,5,0)</f>
        <v>BOBINA MAGNETICA</v>
      </c>
      <c r="G151" s="102">
        <f>VLOOKUP(B151,'Completar SOFSE'!$A$19:$F$462,6,0)</f>
        <v>8468748</v>
      </c>
      <c r="H151" s="48"/>
      <c r="I151" s="99"/>
      <c r="J151" s="49">
        <f t="shared" si="7"/>
        <v>0</v>
      </c>
      <c r="K151" s="50"/>
    </row>
    <row r="152" spans="2:11" ht="38.25">
      <c r="B152" s="5">
        <f>+'Completar SOFSE'!A158</f>
        <v>138</v>
      </c>
      <c r="C152" s="6">
        <f>VLOOKUP(B152,'Completar SOFSE'!$A$19:$E$462,2,0)</f>
        <v>1</v>
      </c>
      <c r="D152" s="6" t="str">
        <f>VLOOKUP(B152,'Completar SOFSE'!$A$19:$E$462,3,0)</f>
        <v>unidad</v>
      </c>
      <c r="E152" s="6" t="str">
        <f>VLOOKUP(B152,'Completar SOFSE'!$A$19:$E$462,4,0)</f>
        <v>NUM91311150000N</v>
      </c>
      <c r="F152" s="8" t="str">
        <f>VLOOKUP(B152,'Completar SOFSE'!$A$19:$E$462,5,0)</f>
        <v>CONJUNTO DE 3 RESISTENCIAS TUBULARES DE 1,2 OHM POR 375W, RESISTENCIA SUPERIOR REGULABLE</v>
      </c>
      <c r="G152" s="102">
        <f>VLOOKUP(B152,'Completar SOFSE'!$A$19:$F$462,6,0)</f>
        <v>8300568</v>
      </c>
      <c r="H152" s="48"/>
      <c r="I152" s="99"/>
      <c r="J152" s="49">
        <f t="shared" si="7"/>
        <v>0</v>
      </c>
      <c r="K152" s="50"/>
    </row>
    <row r="153" spans="2:11">
      <c r="B153" s="5">
        <f>+'Completar SOFSE'!A159</f>
        <v>139</v>
      </c>
      <c r="C153" s="6">
        <f>VLOOKUP(B153,'Completar SOFSE'!$A$19:$E$462,2,0)</f>
        <v>2</v>
      </c>
      <c r="D153" s="6" t="str">
        <f>VLOOKUP(B153,'Completar SOFSE'!$A$19:$E$462,3,0)</f>
        <v>unidad</v>
      </c>
      <c r="E153" s="6" t="str">
        <f>VLOOKUP(B153,'Completar SOFSE'!$A$19:$E$462,4,0)</f>
        <v>NUM91311260000N</v>
      </c>
      <c r="F153" s="8" t="str">
        <f>VLOOKUP(B153,'Completar SOFSE'!$A$19:$E$462,5,0)</f>
        <v>RECTIFICADOR CARGA BATERIA</v>
      </c>
      <c r="G153" s="102">
        <f>VLOOKUP(B153,'Completar SOFSE'!$A$19:$F$462,6,0)</f>
        <v>8416095</v>
      </c>
      <c r="H153" s="48"/>
      <c r="I153" s="99"/>
      <c r="J153" s="49">
        <f t="shared" si="7"/>
        <v>0</v>
      </c>
      <c r="K153" s="50"/>
    </row>
    <row r="154" spans="2:11">
      <c r="B154" s="5">
        <f>+'Completar SOFSE'!A160</f>
        <v>140</v>
      </c>
      <c r="C154" s="6">
        <f>VLOOKUP(B154,'Completar SOFSE'!$A$19:$E$462,2,0)</f>
        <v>1</v>
      </c>
      <c r="D154" s="6" t="str">
        <f>VLOOKUP(B154,'Completar SOFSE'!$A$19:$E$462,3,0)</f>
        <v>unidad</v>
      </c>
      <c r="E154" s="6" t="str">
        <f>VLOOKUP(B154,'Completar SOFSE'!$A$19:$E$462,4,0)</f>
        <v>NUM91311290000N</v>
      </c>
      <c r="F154" s="8" t="str">
        <f>VLOOKUP(B154,'Completar SOFSE'!$A$19:$E$462,5,0)</f>
        <v>CAPACITOR 5MF 400V</v>
      </c>
      <c r="G154" s="102">
        <f>VLOOKUP(B154,'Completar SOFSE'!$A$19:$F$462,6,0)</f>
        <v>8323375</v>
      </c>
      <c r="H154" s="48"/>
      <c r="I154" s="99"/>
      <c r="J154" s="49">
        <f t="shared" si="7"/>
        <v>0</v>
      </c>
      <c r="K154" s="50"/>
    </row>
    <row r="155" spans="2:11" ht="25.5">
      <c r="B155" s="5">
        <f>+'Completar SOFSE'!A161</f>
        <v>141</v>
      </c>
      <c r="C155" s="6">
        <f>VLOOKUP(B155,'Completar SOFSE'!$A$19:$E$462,2,0)</f>
        <v>1</v>
      </c>
      <c r="D155" s="6" t="str">
        <f>VLOOKUP(B155,'Completar SOFSE'!$A$19:$E$462,3,0)</f>
        <v>unidad</v>
      </c>
      <c r="E155" s="6" t="str">
        <f>VLOOKUP(B155,'Completar SOFSE'!$A$19:$E$462,4,0)</f>
        <v>NUM91311390000N</v>
      </c>
      <c r="F155" s="8" t="str">
        <f>VLOOKUP(B155,'Completar SOFSE'!$A$19:$E$462,5,0)</f>
        <v>Interlock con 2 NA - 2 NC de contactor FS, para locomotoras GM.</v>
      </c>
      <c r="G155" s="102">
        <f>VLOOKUP(B155,'Completar SOFSE'!$A$19:$F$462,6,0)</f>
        <v>9539498</v>
      </c>
      <c r="H155" s="48"/>
      <c r="I155" s="99"/>
      <c r="J155" s="49">
        <f t="shared" si="7"/>
        <v>0</v>
      </c>
      <c r="K155" s="50"/>
    </row>
    <row r="156" spans="2:11">
      <c r="B156" s="5">
        <f>+'Completar SOFSE'!A162</f>
        <v>142</v>
      </c>
      <c r="C156" s="6">
        <f>VLOOKUP(B156,'Completar SOFSE'!$A$19:$E$462,2,0)</f>
        <v>1</v>
      </c>
      <c r="D156" s="6" t="str">
        <f>VLOOKUP(B156,'Completar SOFSE'!$A$19:$E$462,3,0)</f>
        <v>unidad</v>
      </c>
      <c r="E156" s="6" t="str">
        <f>VLOOKUP(B156,'Completar SOFSE'!$A$19:$E$462,4,0)</f>
        <v>NUM91311430000N</v>
      </c>
      <c r="F156" s="8" t="str">
        <f>VLOOKUP(B156,'Completar SOFSE'!$A$19:$E$462,5,0)</f>
        <v>RECTIFICADOR DE SELENIO 1,2A 80V</v>
      </c>
      <c r="G156" s="102">
        <f>VLOOKUP(B156,'Completar SOFSE'!$A$19:$F$462,6,0)</f>
        <v>8333132</v>
      </c>
      <c r="H156" s="48"/>
      <c r="I156" s="99"/>
      <c r="J156" s="49">
        <f t="shared" si="7"/>
        <v>0</v>
      </c>
      <c r="K156" s="50"/>
    </row>
    <row r="157" spans="2:11">
      <c r="B157" s="5">
        <f>+'Completar SOFSE'!A163</f>
        <v>143</v>
      </c>
      <c r="C157" s="6">
        <f>VLOOKUP(B157,'Completar SOFSE'!$A$19:$E$462,2,0)</f>
        <v>1</v>
      </c>
      <c r="D157" s="6" t="str">
        <f>VLOOKUP(B157,'Completar SOFSE'!$A$19:$E$462,3,0)</f>
        <v>unidad</v>
      </c>
      <c r="E157" s="6" t="str">
        <f>VLOOKUP(B157,'Completar SOFSE'!$A$19:$E$462,4,0)</f>
        <v>NUM91311470000N</v>
      </c>
      <c r="F157" s="8" t="str">
        <f>VLOOKUP(B157,'Completar SOFSE'!$A$19:$E$462,5,0)</f>
        <v>RESI 250 OHM 55 WATT</v>
      </c>
      <c r="G157" s="102">
        <f>VLOOKUP(B157,'Completar SOFSE'!$A$19:$F$462,6,0)</f>
        <v>8334548</v>
      </c>
      <c r="H157" s="48"/>
      <c r="I157" s="99"/>
      <c r="J157" s="49">
        <f t="shared" si="7"/>
        <v>0</v>
      </c>
      <c r="K157" s="50"/>
    </row>
    <row r="158" spans="2:11">
      <c r="B158" s="5">
        <f>+'Completar SOFSE'!A164</f>
        <v>144</v>
      </c>
      <c r="C158" s="6">
        <f>VLOOKUP(B158,'Completar SOFSE'!$A$19:$E$462,2,0)</f>
        <v>4</v>
      </c>
      <c r="D158" s="6" t="str">
        <f>VLOOKUP(B158,'Completar SOFSE'!$A$19:$E$462,3,0)</f>
        <v>unidad</v>
      </c>
      <c r="E158" s="6" t="str">
        <f>VLOOKUP(B158,'Completar SOFSE'!$A$19:$E$462,4,0)</f>
        <v>NUM91311500000N</v>
      </c>
      <c r="F158" s="8" t="str">
        <f>VLOOKUP(B158,'Completar SOFSE'!$A$19:$E$462,5,0)</f>
        <v>CAPACITOR 1MF.-600V.CC.</v>
      </c>
      <c r="G158" s="102">
        <f>VLOOKUP(B158,'Completar SOFSE'!$A$19:$F$462,6,0)</f>
        <v>8335911</v>
      </c>
      <c r="H158" s="48"/>
      <c r="I158" s="99"/>
      <c r="J158" s="49">
        <f t="shared" si="7"/>
        <v>0</v>
      </c>
      <c r="K158" s="50"/>
    </row>
    <row r="159" spans="2:11" ht="23.25" customHeight="1">
      <c r="B159" s="5">
        <f>+'Completar SOFSE'!A165</f>
        <v>145</v>
      </c>
      <c r="C159" s="6">
        <f>VLOOKUP(B159,'Completar SOFSE'!$A$19:$E$462,2,0)</f>
        <v>1</v>
      </c>
      <c r="D159" s="6" t="str">
        <f>VLOOKUP(B159,'Completar SOFSE'!$A$19:$E$462,3,0)</f>
        <v>unidad</v>
      </c>
      <c r="E159" s="6" t="str">
        <f>VLOOKUP(B159,'Completar SOFSE'!$A$19:$E$462,4,0)</f>
        <v>NUM91311600000N</v>
      </c>
      <c r="F159" s="8" t="str">
        <f>VLOOKUP(B159,'Completar SOFSE'!$A$19:$E$462,5,0)</f>
        <v>BOBINA MAGNÉTICA 125 OHM</v>
      </c>
      <c r="G159" s="102">
        <f>VLOOKUP(B159,'Completar SOFSE'!$A$19:$F$462,6,0)</f>
        <v>8339386</v>
      </c>
      <c r="H159" s="48"/>
      <c r="I159" s="99"/>
      <c r="J159" s="49">
        <f t="shared" si="7"/>
        <v>0</v>
      </c>
      <c r="K159" s="50"/>
    </row>
    <row r="160" spans="2:11" ht="30.75" customHeight="1">
      <c r="B160" s="5">
        <f>+'Completar SOFSE'!A166</f>
        <v>146</v>
      </c>
      <c r="C160" s="6">
        <f>VLOOKUP(B160,'Completar SOFSE'!$A$19:$E$462,2,0)</f>
        <v>1</v>
      </c>
      <c r="D160" s="6" t="str">
        <f>VLOOKUP(B160,'Completar SOFSE'!$A$19:$E$462,3,0)</f>
        <v>unidad</v>
      </c>
      <c r="E160" s="6" t="str">
        <f>VLOOKUP(B160,'Completar SOFSE'!$A$19:$E$462,4,0)</f>
        <v>NUM91311630000N</v>
      </c>
      <c r="F160" s="8" t="str">
        <f>VLOOKUP(B160,'Completar SOFSE'!$A$19:$E$462,5,0)</f>
        <v>CAPACITOR 2MF 150V</v>
      </c>
      <c r="G160" s="102">
        <f>VLOOKUP(B160,'Completar SOFSE'!$A$19:$F$462,6,0)</f>
        <v>8341282</v>
      </c>
      <c r="H160" s="48"/>
      <c r="I160" s="99"/>
      <c r="J160" s="49">
        <f t="shared" si="7"/>
        <v>0</v>
      </c>
      <c r="K160" s="50"/>
    </row>
    <row r="161" spans="2:11">
      <c r="B161" s="5">
        <f>+'Completar SOFSE'!A167</f>
        <v>147</v>
      </c>
      <c r="C161" s="6">
        <f>VLOOKUP(B161,'Completar SOFSE'!$A$19:$E$462,2,0)</f>
        <v>1</v>
      </c>
      <c r="D161" s="6" t="str">
        <f>VLOOKUP(B161,'Completar SOFSE'!$A$19:$E$462,3,0)</f>
        <v>unidad</v>
      </c>
      <c r="E161" s="6" t="str">
        <f>VLOOKUP(B161,'Completar SOFSE'!$A$19:$E$462,4,0)</f>
        <v>NUM91311910000N</v>
      </c>
      <c r="F161" s="8" t="str">
        <f>VLOOKUP(B161,'Completar SOFSE'!$A$19:$E$462,5,0)</f>
        <v>RECTIFICADOR 0.8 A 120 V - R/F 8365750</v>
      </c>
      <c r="G161" s="102">
        <f>VLOOKUP(B161,'Completar SOFSE'!$A$19:$F$462,6,0)</f>
        <v>8365750</v>
      </c>
      <c r="H161" s="48"/>
      <c r="I161" s="99"/>
      <c r="J161" s="49">
        <f t="shared" si="7"/>
        <v>0</v>
      </c>
      <c r="K161" s="50"/>
    </row>
    <row r="162" spans="2:11">
      <c r="B162" s="5">
        <f>+'Completar SOFSE'!A168</f>
        <v>148</v>
      </c>
      <c r="C162" s="6">
        <f>VLOOKUP(B162,'Completar SOFSE'!$A$19:$E$462,2,0)</f>
        <v>1</v>
      </c>
      <c r="D162" s="6" t="str">
        <f>VLOOKUP(B162,'Completar SOFSE'!$A$19:$E$462,3,0)</f>
        <v>unidad</v>
      </c>
      <c r="E162" s="6" t="str">
        <f>VLOOKUP(B162,'Completar SOFSE'!$A$19:$E$462,4,0)</f>
        <v>NUM91312540000N</v>
      </c>
      <c r="F162" s="8" t="str">
        <f>VLOOKUP(B162,'Completar SOFSE'!$A$19:$E$462,5,0)</f>
        <v>RECTIFICADOR 0,825A 130V</v>
      </c>
      <c r="G162" s="102">
        <f>VLOOKUP(B162,'Completar SOFSE'!$A$19:$F$462,6,0)</f>
        <v>8375539</v>
      </c>
      <c r="H162" s="48"/>
      <c r="I162" s="99"/>
      <c r="J162" s="49">
        <f t="shared" si="7"/>
        <v>0</v>
      </c>
      <c r="K162" s="50"/>
    </row>
    <row r="163" spans="2:11">
      <c r="B163" s="5">
        <f>+'Completar SOFSE'!A169</f>
        <v>149</v>
      </c>
      <c r="C163" s="6">
        <f>VLOOKUP(B163,'Completar SOFSE'!$A$19:$E$462,2,0)</f>
        <v>1</v>
      </c>
      <c r="D163" s="6" t="str">
        <f>VLOOKUP(B163,'Completar SOFSE'!$A$19:$E$462,3,0)</f>
        <v>unidad</v>
      </c>
      <c r="E163" s="6" t="str">
        <f>VLOOKUP(B163,'Completar SOFSE'!$A$19:$E$462,4,0)</f>
        <v>NUM91312560000N</v>
      </c>
      <c r="F163" s="8" t="str">
        <f>VLOOKUP(B163,'Completar SOFSE'!$A$19:$E$462,5,0)</f>
        <v>RECTIFICADOR 0.825 A 130 V - R/F 8375973</v>
      </c>
      <c r="G163" s="102">
        <f>VLOOKUP(B163,'Completar SOFSE'!$A$19:$F$462,6,0)</f>
        <v>8375973</v>
      </c>
      <c r="H163" s="48"/>
      <c r="I163" s="99"/>
      <c r="J163" s="49">
        <f t="shared" si="7"/>
        <v>0</v>
      </c>
      <c r="K163" s="50"/>
    </row>
    <row r="164" spans="2:11">
      <c r="B164" s="5">
        <f>+'Completar SOFSE'!A170</f>
        <v>150</v>
      </c>
      <c r="C164" s="6">
        <f>VLOOKUP(B164,'Completar SOFSE'!$A$19:$E$462,2,0)</f>
        <v>1</v>
      </c>
      <c r="D164" s="6" t="str">
        <f>VLOOKUP(B164,'Completar SOFSE'!$A$19:$E$462,3,0)</f>
        <v>unidad</v>
      </c>
      <c r="E164" s="6" t="str">
        <f>VLOOKUP(B164,'Completar SOFSE'!$A$19:$E$462,4,0)</f>
        <v>NUM91312600000N</v>
      </c>
      <c r="F164" s="8" t="str">
        <f>VLOOKUP(B164,'Completar SOFSE'!$A$19:$E$462,5,0)</f>
        <v>PORTA LÁMPARA BAYONETA DOBLE</v>
      </c>
      <c r="G164" s="102">
        <f>VLOOKUP(B164,'Completar SOFSE'!$A$19:$F$462,6,0)</f>
        <v>8381786</v>
      </c>
      <c r="H164" s="48"/>
      <c r="I164" s="99"/>
      <c r="J164" s="49">
        <f t="shared" si="7"/>
        <v>0</v>
      </c>
      <c r="K164" s="50"/>
    </row>
    <row r="165" spans="2:11">
      <c r="B165" s="5">
        <f>+'Completar SOFSE'!A171</f>
        <v>151</v>
      </c>
      <c r="C165" s="6">
        <f>VLOOKUP(B165,'Completar SOFSE'!$A$19:$E$462,2,0)</f>
        <v>1</v>
      </c>
      <c r="D165" s="6" t="str">
        <f>VLOOKUP(B165,'Completar SOFSE'!$A$19:$E$462,3,0)</f>
        <v>unidad</v>
      </c>
      <c r="E165" s="6" t="str">
        <f>VLOOKUP(B165,'Completar SOFSE'!$A$19:$E$462,4,0)</f>
        <v>NUM91312630000N</v>
      </c>
      <c r="F165" s="8" t="str">
        <f>VLOOKUP(B165,'Completar SOFSE'!$A$19:$E$462,5,0)</f>
        <v>Resistencia 150 ohm 25w</v>
      </c>
      <c r="G165" s="102">
        <f>VLOOKUP(B165,'Completar SOFSE'!$A$19:$F$462,6,0)</f>
        <v>8241565</v>
      </c>
      <c r="H165" s="48"/>
      <c r="I165" s="99"/>
      <c r="J165" s="49">
        <f t="shared" si="7"/>
        <v>0</v>
      </c>
      <c r="K165" s="50"/>
    </row>
    <row r="166" spans="2:11">
      <c r="B166" s="5">
        <f>+'Completar SOFSE'!A172</f>
        <v>152</v>
      </c>
      <c r="C166" s="6">
        <f>VLOOKUP(B166,'Completar SOFSE'!$A$19:$E$462,2,0)</f>
        <v>1</v>
      </c>
      <c r="D166" s="6" t="str">
        <f>VLOOKUP(B166,'Completar SOFSE'!$A$19:$E$462,3,0)</f>
        <v>unidad</v>
      </c>
      <c r="E166" s="6" t="str">
        <f>VLOOKUP(B166,'Completar SOFSE'!$A$19:$E$462,4,0)</f>
        <v>NUM91312660000N</v>
      </c>
      <c r="F166" s="8" t="str">
        <f>VLOOKUP(B166,'Completar SOFSE'!$A$19:$E$462,5,0)</f>
        <v>INTERRUPTOR 2 CONTACTOS</v>
      </c>
      <c r="G166" s="102">
        <f>VLOOKUP(B166,'Completar SOFSE'!$A$19:$F$462,6,0)</f>
        <v>8384650</v>
      </c>
      <c r="H166" s="48"/>
      <c r="I166" s="99"/>
      <c r="J166" s="49">
        <f t="shared" si="7"/>
        <v>0</v>
      </c>
      <c r="K166" s="50"/>
    </row>
    <row r="167" spans="2:11">
      <c r="B167" s="5">
        <f>+'Completar SOFSE'!A173</f>
        <v>153</v>
      </c>
      <c r="C167" s="6">
        <f>VLOOKUP(B167,'Completar SOFSE'!$A$19:$E$462,2,0)</f>
        <v>1</v>
      </c>
      <c r="D167" s="6" t="str">
        <f>VLOOKUP(B167,'Completar SOFSE'!$A$19:$E$462,3,0)</f>
        <v>unidad</v>
      </c>
      <c r="E167" s="6" t="str">
        <f>VLOOKUP(B167,'Completar SOFSE'!$A$19:$E$462,4,0)</f>
        <v>NUM91312740000N</v>
      </c>
      <c r="F167" s="8" t="str">
        <f>VLOOKUP(B167,'Completar SOFSE'!$A$19:$E$462,5,0)</f>
        <v>Rectificador 0.2 A 80 V - R/F 8397306</v>
      </c>
      <c r="G167" s="102">
        <f>VLOOKUP(B167,'Completar SOFSE'!$A$19:$F$462,6,0)</f>
        <v>8397306</v>
      </c>
      <c r="H167" s="48"/>
      <c r="I167" s="99"/>
      <c r="J167" s="49">
        <f t="shared" si="7"/>
        <v>0</v>
      </c>
      <c r="K167" s="50"/>
    </row>
    <row r="168" spans="2:11">
      <c r="B168" s="5">
        <f>+'Completar SOFSE'!A174</f>
        <v>154</v>
      </c>
      <c r="C168" s="6">
        <f>VLOOKUP(B168,'Completar SOFSE'!$A$19:$E$462,2,0)</f>
        <v>1</v>
      </c>
      <c r="D168" s="6" t="str">
        <f>VLOOKUP(B168,'Completar SOFSE'!$A$19:$E$462,3,0)</f>
        <v>unidad</v>
      </c>
      <c r="E168" s="6" t="str">
        <f>VLOOKUP(B168,'Completar SOFSE'!$A$19:$E$462,4,0)</f>
        <v>NUM91312760000N</v>
      </c>
      <c r="F168" s="8" t="str">
        <f>VLOOKUP(B168,'Completar SOFSE'!$A$19:$E$462,5,0)</f>
        <v>Rectificador 0.2 A 80 V - R/F 8403349</v>
      </c>
      <c r="G168" s="102">
        <f>VLOOKUP(B168,'Completar SOFSE'!$A$19:$F$462,6,0)</f>
        <v>8403349</v>
      </c>
      <c r="H168" s="48"/>
      <c r="I168" s="99"/>
      <c r="J168" s="49">
        <f t="shared" si="7"/>
        <v>0</v>
      </c>
      <c r="K168" s="50"/>
    </row>
    <row r="169" spans="2:11">
      <c r="B169" s="5">
        <f>+'Completar SOFSE'!A175</f>
        <v>155</v>
      </c>
      <c r="C169" s="6">
        <f>VLOOKUP(B169,'Completar SOFSE'!$A$19:$E$462,2,0)</f>
        <v>3</v>
      </c>
      <c r="D169" s="6" t="str">
        <f>VLOOKUP(B169,'Completar SOFSE'!$A$19:$E$462,3,0)</f>
        <v>unidad</v>
      </c>
      <c r="E169" s="6" t="str">
        <f>VLOOKUP(B169,'Completar SOFSE'!$A$19:$E$462,4,0)</f>
        <v>NUM91313050000N</v>
      </c>
      <c r="F169" s="8" t="str">
        <f>VLOOKUP(B169,'Completar SOFSE'!$A$19:$E$462,5,0)</f>
        <v>INTERRUPTOR 30A.74V.</v>
      </c>
      <c r="G169" s="102">
        <f>VLOOKUP(B169,'Completar SOFSE'!$A$19:$F$462,6,0)</f>
        <v>8458699</v>
      </c>
      <c r="H169" s="48"/>
      <c r="I169" s="99"/>
      <c r="J169" s="49">
        <f t="shared" ref="J169:J232" si="8">+(C169*H169)*I169</f>
        <v>0</v>
      </c>
      <c r="K169" s="50"/>
    </row>
    <row r="170" spans="2:11" ht="38.25">
      <c r="B170" s="5">
        <f>+'Completar SOFSE'!A176</f>
        <v>156</v>
      </c>
      <c r="C170" s="6">
        <f>VLOOKUP(B170,'Completar SOFSE'!$A$19:$E$462,2,0)</f>
        <v>10</v>
      </c>
      <c r="D170" s="6" t="str">
        <f>VLOOKUP(B170,'Completar SOFSE'!$A$19:$E$462,3,0)</f>
        <v>unidad</v>
      </c>
      <c r="E170" s="6" t="str">
        <f>VLOOKUP(B170,'Completar SOFSE'!$A$19:$E$462,4,0)</f>
        <v>NUM91315090000N</v>
      </c>
      <c r="F170" s="8" t="str">
        <f>VLOOKUP(B170,'Completar SOFSE'!$A$19:$E$462,5,0)</f>
        <v>Bobina de comando de inversores y contactores RVR, RVF, FS y SP, para locomotoras GM</v>
      </c>
      <c r="G170" s="102">
        <f>VLOOKUP(B170,'Completar SOFSE'!$A$19:$F$462,6,0)</f>
        <v>8409983</v>
      </c>
      <c r="H170" s="48"/>
      <c r="I170" s="99"/>
      <c r="J170" s="49">
        <f t="shared" si="8"/>
        <v>0</v>
      </c>
      <c r="K170" s="50"/>
    </row>
    <row r="171" spans="2:11" ht="38.25">
      <c r="B171" s="5">
        <f>+'Completar SOFSE'!A177</f>
        <v>157</v>
      </c>
      <c r="C171" s="6">
        <f>VLOOKUP(B171,'Completar SOFSE'!$A$19:$E$462,2,0)</f>
        <v>11</v>
      </c>
      <c r="D171" s="6" t="str">
        <f>VLOOKUP(B171,'Completar SOFSE'!$A$19:$E$462,3,0)</f>
        <v>unidad</v>
      </c>
      <c r="E171" s="6" t="str">
        <f>VLOOKUP(B171,'Completar SOFSE'!$A$19:$E$462,4,0)</f>
        <v>NUM91315440000N</v>
      </c>
      <c r="F171" s="8" t="str">
        <f>VLOOKUP(B171,'Completar SOFSE'!$A$19:$E$462,5,0)</f>
        <v>Llave corredera con terminales faston simple y 1 contacto NA, para pupitre de locomotoras GM.</v>
      </c>
      <c r="G171" s="102">
        <f>VLOOKUP(B171,'Completar SOFSE'!$A$19:$F$462,6,0)</f>
        <v>8404148</v>
      </c>
      <c r="H171" s="48"/>
      <c r="I171" s="99"/>
      <c r="J171" s="49">
        <f t="shared" si="8"/>
        <v>0</v>
      </c>
      <c r="K171" s="50"/>
    </row>
    <row r="172" spans="2:11">
      <c r="B172" s="5">
        <f>+'Completar SOFSE'!A178</f>
        <v>158</v>
      </c>
      <c r="C172" s="6">
        <f>VLOOKUP(B172,'Completar SOFSE'!$A$19:$E$462,2,0)</f>
        <v>20</v>
      </c>
      <c r="D172" s="6" t="str">
        <f>VLOOKUP(B172,'Completar SOFSE'!$A$19:$E$462,3,0)</f>
        <v>unidad</v>
      </c>
      <c r="E172" s="6" t="str">
        <f>VLOOKUP(B172,'Completar SOFSE'!$A$19:$E$462,4,0)</f>
        <v>NUM00830601210N</v>
      </c>
      <c r="F172" s="8" t="str">
        <f>VLOOKUP(B172,'Completar SOFSE'!$A$19:$E$462,5,0)</f>
        <v>TOBERA</v>
      </c>
      <c r="G172" s="102">
        <f>VLOOKUP(B172,'Completar SOFSE'!$A$19:$F$462,6,0)</f>
        <v>5229195</v>
      </c>
      <c r="H172" s="48"/>
      <c r="I172" s="99"/>
      <c r="J172" s="49">
        <f t="shared" si="8"/>
        <v>0</v>
      </c>
      <c r="K172" s="50"/>
    </row>
    <row r="173" spans="2:11" ht="25.5">
      <c r="B173" s="5">
        <f>+'Completar SOFSE'!A179</f>
        <v>159</v>
      </c>
      <c r="C173" s="6">
        <f>VLOOKUP(B173,'Completar SOFSE'!$A$19:$E$462,2,0)</f>
        <v>1</v>
      </c>
      <c r="D173" s="6" t="str">
        <f>VLOOKUP(B173,'Completar SOFSE'!$A$19:$E$462,3,0)</f>
        <v>unidad</v>
      </c>
      <c r="E173" s="6" t="str">
        <f>VLOOKUP(B173,'Completar SOFSE'!$A$19:$E$462,4,0)</f>
        <v>NUM00820220210N</v>
      </c>
      <c r="F173" s="8" t="str">
        <f>VLOOKUP(B173,'Completar SOFSE'!$A$19:$E$462,5,0)</f>
        <v>Hembra del cerrojo para la ventana móvil de cabina. Locs GM.</v>
      </c>
      <c r="G173" s="102" t="str">
        <f>VLOOKUP(B173,'Completar SOFSE'!$A$19:$F$462,6,0)</f>
        <v>8184820 Pl:008202DTMR0266</v>
      </c>
      <c r="H173" s="48"/>
      <c r="I173" s="99"/>
      <c r="J173" s="49">
        <f t="shared" si="8"/>
        <v>0</v>
      </c>
      <c r="K173" s="50"/>
    </row>
    <row r="174" spans="2:11" ht="25.5">
      <c r="B174" s="5">
        <f>+'Completar SOFSE'!A180</f>
        <v>160</v>
      </c>
      <c r="C174" s="6">
        <f>VLOOKUP(B174,'Completar SOFSE'!$A$19:$E$462,2,0)</f>
        <v>10</v>
      </c>
      <c r="D174" s="6" t="str">
        <f>VLOOKUP(B174,'Completar SOFSE'!$A$19:$E$462,3,0)</f>
        <v>unidad</v>
      </c>
      <c r="E174" s="6" t="str">
        <f>VLOOKUP(B174,'Completar SOFSE'!$A$19:$E$462,4,0)</f>
        <v>NUM00830612090N</v>
      </c>
      <c r="F174" s="8" t="str">
        <f>VLOOKUP(B174,'Completar SOFSE'!$A$19:$E$462,5,0)</f>
        <v>TUERCA AUTOFRENANTE R/F 9416572, PLANO 008306DTMR0309 ITEM 5</v>
      </c>
      <c r="G174" s="102" t="str">
        <f>VLOOKUP(B174,'Completar SOFSE'!$A$19:$F$462,6,0)</f>
        <v>9416572 Pl: 008306DTMR0309 ITEM 5</v>
      </c>
      <c r="H174" s="48"/>
      <c r="I174" s="99"/>
      <c r="J174" s="49">
        <f t="shared" si="8"/>
        <v>0</v>
      </c>
      <c r="K174" s="50"/>
    </row>
    <row r="175" spans="2:11" ht="25.5">
      <c r="B175" s="5">
        <f>+'Completar SOFSE'!A181</f>
        <v>161</v>
      </c>
      <c r="C175" s="6">
        <f>VLOOKUP(B175,'Completar SOFSE'!$A$19:$E$462,2,0)</f>
        <v>1</v>
      </c>
      <c r="D175" s="6" t="str">
        <f>VLOOKUP(B175,'Completar SOFSE'!$A$19:$E$462,3,0)</f>
        <v>unidad</v>
      </c>
      <c r="E175" s="6" t="str">
        <f>VLOOKUP(B175,'Completar SOFSE'!$A$19:$E$462,4,0)</f>
        <v>NUM00830612110N</v>
      </c>
      <c r="F175" s="8" t="str">
        <f>VLOOKUP(B175,'Completar SOFSE'!$A$19:$E$462,5,0)</f>
        <v>SUPLEMENTO R/F 8451148, PLANO 008306DTMR0309 ITEM 4</v>
      </c>
      <c r="G175" s="102" t="str">
        <f>VLOOKUP(B175,'Completar SOFSE'!$A$19:$F$462,6,0)</f>
        <v>8451148 Pl: 008306DTMR0309 ITEM 4</v>
      </c>
      <c r="H175" s="48"/>
      <c r="I175" s="99"/>
      <c r="J175" s="49">
        <f t="shared" si="8"/>
        <v>0</v>
      </c>
      <c r="K175" s="50"/>
    </row>
    <row r="176" spans="2:11" ht="25.5">
      <c r="B176" s="5">
        <f>+'Completar SOFSE'!A182</f>
        <v>162</v>
      </c>
      <c r="C176" s="6">
        <f>VLOOKUP(B176,'Completar SOFSE'!$A$19:$E$462,2,0)</f>
        <v>1</v>
      </c>
      <c r="D176" s="6" t="str">
        <f>VLOOKUP(B176,'Completar SOFSE'!$A$19:$E$462,3,0)</f>
        <v>unidad</v>
      </c>
      <c r="E176" s="6" t="str">
        <f>VLOOKUP(B176,'Completar SOFSE'!$A$19:$E$462,4,0)</f>
        <v>NUM00830807850N</v>
      </c>
      <c r="F176" s="8" t="str">
        <f>VLOOKUP(B176,'Completar SOFSE'!$A$19:$E$462,5,0)</f>
        <v>ACOPLAMIENTO FLEXIBLE 2" X 4" R/F 8474757 GM</v>
      </c>
      <c r="G176" s="102">
        <f>VLOOKUP(B176,'Completar SOFSE'!$A$19:$F$462,6,0)</f>
        <v>8474757</v>
      </c>
      <c r="H176" s="48"/>
      <c r="I176" s="99"/>
      <c r="J176" s="49">
        <f t="shared" si="8"/>
        <v>0</v>
      </c>
      <c r="K176" s="50"/>
    </row>
    <row r="177" spans="2:11" ht="25.5">
      <c r="B177" s="5">
        <f>+'Completar SOFSE'!A183</f>
        <v>163</v>
      </c>
      <c r="C177" s="6">
        <f>VLOOKUP(B177,'Completar SOFSE'!$A$19:$E$462,2,0)</f>
        <v>1</v>
      </c>
      <c r="D177" s="6" t="str">
        <f>VLOOKUP(B177,'Completar SOFSE'!$A$19:$E$462,3,0)</f>
        <v>unidad</v>
      </c>
      <c r="E177" s="6" t="str">
        <f>VLOOKUP(B177,'Completar SOFSE'!$A$19:$E$462,4,0)</f>
        <v>NUM00830819710N</v>
      </c>
      <c r="F177" s="8" t="str">
        <f>VLOOKUP(B177,'Completar SOFSE'!$A$19:$E$462,5,0)</f>
        <v>Acoplamiento flexible completo, de 3". Largo ½" - locomotoras GM</v>
      </c>
      <c r="G177" s="102">
        <f>VLOOKUP(B177,'Completar SOFSE'!$A$19:$F$462,6,0)</f>
        <v>8471160</v>
      </c>
      <c r="H177" s="48"/>
      <c r="I177" s="99"/>
      <c r="J177" s="49">
        <f t="shared" si="8"/>
        <v>0</v>
      </c>
      <c r="K177" s="50"/>
    </row>
    <row r="178" spans="2:11">
      <c r="B178" s="5">
        <f>+'Completar SOFSE'!A184</f>
        <v>164</v>
      </c>
      <c r="C178" s="6">
        <f>VLOOKUP(B178,'Completar SOFSE'!$A$19:$E$462,2,0)</f>
        <v>2</v>
      </c>
      <c r="D178" s="6" t="str">
        <f>VLOOKUP(B178,'Completar SOFSE'!$A$19:$E$462,3,0)</f>
        <v>unidad</v>
      </c>
      <c r="E178" s="6" t="str">
        <f>VLOOKUP(B178,'Completar SOFSE'!$A$19:$E$462,4,0)</f>
        <v>NUM00850103490N</v>
      </c>
      <c r="F178" s="8" t="str">
        <f>VLOOKUP(B178,'Completar SOFSE'!$A$19:$E$462,5,0)</f>
        <v>Junta de goma depósito de aire. R/F: 8255258</v>
      </c>
      <c r="G178" s="102">
        <f>VLOOKUP(B178,'Completar SOFSE'!$A$19:$F$462,6,0)</f>
        <v>8255258</v>
      </c>
      <c r="H178" s="48"/>
      <c r="I178" s="99"/>
      <c r="J178" s="49">
        <f t="shared" si="8"/>
        <v>0</v>
      </c>
      <c r="K178" s="50"/>
    </row>
    <row r="179" spans="2:11">
      <c r="B179" s="5">
        <f>+'Completar SOFSE'!A185</f>
        <v>165</v>
      </c>
      <c r="C179" s="6">
        <f>VLOOKUP(B179,'Completar SOFSE'!$A$19:$E$462,2,0)</f>
        <v>1</v>
      </c>
      <c r="D179" s="6" t="str">
        <f>VLOOKUP(B179,'Completar SOFSE'!$A$19:$E$462,3,0)</f>
        <v>unidad</v>
      </c>
      <c r="E179" s="6" t="str">
        <f>VLOOKUP(B179,'Completar SOFSE'!$A$19:$E$462,4,0)</f>
        <v>NUM00850124610N</v>
      </c>
      <c r="F179" s="8" t="str">
        <f>VLOOKUP(B179,'Completar SOFSE'!$A$19:$E$462,5,0)</f>
        <v>Acople flexible ¾". R/F 8479674. Loc GM.</v>
      </c>
      <c r="G179" s="102">
        <f>VLOOKUP(B179,'Completar SOFSE'!$A$19:$F$462,6,0)</f>
        <v>8479674</v>
      </c>
      <c r="H179" s="48"/>
      <c r="I179" s="99"/>
      <c r="J179" s="49">
        <f t="shared" si="8"/>
        <v>0</v>
      </c>
      <c r="K179" s="50"/>
    </row>
    <row r="180" spans="2:11" ht="25.5">
      <c r="B180" s="5">
        <f>+'Completar SOFSE'!A186</f>
        <v>166</v>
      </c>
      <c r="C180" s="6">
        <f>VLOOKUP(B180,'Completar SOFSE'!$A$19:$E$462,2,0)</f>
        <v>1</v>
      </c>
      <c r="D180" s="6" t="str">
        <f>VLOOKUP(B180,'Completar SOFSE'!$A$19:$E$462,3,0)</f>
        <v>unidad</v>
      </c>
      <c r="E180" s="6" t="str">
        <f>VLOOKUP(B180,'Completar SOFSE'!$A$19:$E$462,4,0)</f>
        <v>NUM00850330010N</v>
      </c>
      <c r="F180" s="8" t="str">
        <f>VLOOKUP(B180,'Completar SOFSE'!$A$19:$E$462,5,0)</f>
        <v>VALVULA DE CORTE ESFERICA POS. CERRADA 90° - 3/4". LOCOMOTORAS GM.</v>
      </c>
      <c r="G180" s="102">
        <f>VLOOKUP(B180,'Completar SOFSE'!$A$19:$F$462,6,0)</f>
        <v>8379841</v>
      </c>
      <c r="H180" s="48"/>
      <c r="I180" s="99"/>
      <c r="J180" s="49">
        <f t="shared" si="8"/>
        <v>0</v>
      </c>
      <c r="K180" s="50"/>
    </row>
    <row r="181" spans="2:11">
      <c r="B181" s="5">
        <f>+'Completar SOFSE'!A187</f>
        <v>167</v>
      </c>
      <c r="C181" s="6">
        <f>VLOOKUP(B181,'Completar SOFSE'!$A$19:$E$462,2,0)</f>
        <v>8</v>
      </c>
      <c r="D181" s="6" t="str">
        <f>VLOOKUP(B181,'Completar SOFSE'!$A$19:$E$462,3,0)</f>
        <v>unidad</v>
      </c>
      <c r="E181" s="6" t="str">
        <f>VLOOKUP(B181,'Completar SOFSE'!$A$19:$E$462,4,0)</f>
        <v>NUM00850330150N</v>
      </c>
      <c r="F181" s="8" t="str">
        <f>VLOOKUP(B181,'Completar SOFSE'!$A$19:$E$462,5,0)</f>
        <v>JGO REP DE VALVULA</v>
      </c>
      <c r="G181" s="102">
        <f>VLOOKUP(B181,'Completar SOFSE'!$A$19:$F$462,6,0)</f>
        <v>8362237</v>
      </c>
      <c r="H181" s="48"/>
      <c r="I181" s="99"/>
      <c r="J181" s="49">
        <f t="shared" si="8"/>
        <v>0</v>
      </c>
      <c r="K181" s="50"/>
    </row>
    <row r="182" spans="2:11" ht="25.5">
      <c r="B182" s="5">
        <f>+'Completar SOFSE'!A188</f>
        <v>168</v>
      </c>
      <c r="C182" s="6">
        <f>VLOOKUP(B182,'Completar SOFSE'!$A$19:$E$462,2,0)</f>
        <v>25</v>
      </c>
      <c r="D182" s="6" t="str">
        <f>VLOOKUP(B182,'Completar SOFSE'!$A$19:$E$462,3,0)</f>
        <v>unidad</v>
      </c>
      <c r="E182" s="6" t="str">
        <f>VLOOKUP(B182,'Completar SOFSE'!$A$19:$E$462,4,0)</f>
        <v>NUM00850523170N</v>
      </c>
      <c r="F182" s="8" t="str">
        <f>VLOOKUP(B182,'Completar SOFSE'!$A$19:$E$462,5,0)</f>
        <v>Junta tórica de brida de filtro de aire depósito principal y de válvula ventilación N° 8.</v>
      </c>
      <c r="G182" s="102">
        <f>VLOOKUP(B182,'Completar SOFSE'!$A$19:$F$462,6,0)</f>
        <v>8081569</v>
      </c>
      <c r="H182" s="48"/>
      <c r="I182" s="99"/>
      <c r="J182" s="49">
        <f t="shared" si="8"/>
        <v>0</v>
      </c>
      <c r="K182" s="50"/>
    </row>
    <row r="183" spans="2:11" ht="38.25">
      <c r="B183" s="5">
        <f>+'Completar SOFSE'!A189</f>
        <v>169</v>
      </c>
      <c r="C183" s="6">
        <f>VLOOKUP(B183,'Completar SOFSE'!$A$19:$E$462,2,0)</f>
        <v>1</v>
      </c>
      <c r="D183" s="6" t="str">
        <f>VLOOKUP(B183,'Completar SOFSE'!$A$19:$E$462,3,0)</f>
        <v>unidad</v>
      </c>
      <c r="E183" s="6" t="str">
        <f>VLOOKUP(B183,'Completar SOFSE'!$A$19:$E$462,4,0)</f>
        <v>NUM00860200870N</v>
      </c>
      <c r="F183" s="8" t="str">
        <f>VLOOKUP(B183,'Completar SOFSE'!$A$19:$E$462,5,0)</f>
        <v>MANOMETRO - DOBLE PRESION (DEPOSITO/APLICACIÓN) - ESCALA 0-14 KG/CM2.-</v>
      </c>
      <c r="G183" s="102">
        <f>VLOOKUP(B183,'Completar SOFSE'!$A$19:$F$462,6,0)</f>
        <v>8387331</v>
      </c>
      <c r="H183" s="48"/>
      <c r="I183" s="99"/>
      <c r="J183" s="49">
        <f t="shared" si="8"/>
        <v>0</v>
      </c>
      <c r="K183" s="50"/>
    </row>
    <row r="184" spans="2:11" ht="25.5">
      <c r="B184" s="5">
        <f>+'Completar SOFSE'!A190</f>
        <v>170</v>
      </c>
      <c r="C184" s="6">
        <f>VLOOKUP(B184,'Completar SOFSE'!$A$19:$E$462,2,0)</f>
        <v>1</v>
      </c>
      <c r="D184" s="6" t="str">
        <f>VLOOKUP(B184,'Completar SOFSE'!$A$19:$E$462,3,0)</f>
        <v>unidad</v>
      </c>
      <c r="E184" s="6" t="str">
        <f>VLOOKUP(B184,'Completar SOFSE'!$A$19:$E$462,4,0)</f>
        <v>NUM00880103330N</v>
      </c>
      <c r="F184" s="8" t="str">
        <f>VLOOKUP(B184,'Completar SOFSE'!$A$19:$E$462,5,0)</f>
        <v>Unión Dresser de diámetro 4" y largo 6-1/2", para MD de locomotoras GM</v>
      </c>
      <c r="G184" s="102">
        <f>VLOOKUP(B184,'Completar SOFSE'!$A$19:$F$462,6,0)</f>
        <v>8474741</v>
      </c>
      <c r="H184" s="48"/>
      <c r="I184" s="99"/>
      <c r="J184" s="49">
        <f t="shared" si="8"/>
        <v>0</v>
      </c>
      <c r="K184" s="50"/>
    </row>
    <row r="185" spans="2:11">
      <c r="B185" s="5">
        <f>+'Completar SOFSE'!A191</f>
        <v>171</v>
      </c>
      <c r="C185" s="6">
        <f>VLOOKUP(B185,'Completar SOFSE'!$A$19:$E$462,2,0)</f>
        <v>1</v>
      </c>
      <c r="D185" s="6" t="str">
        <f>VLOOKUP(B185,'Completar SOFSE'!$A$19:$E$462,3,0)</f>
        <v>unidad</v>
      </c>
      <c r="E185" s="6" t="str">
        <f>VLOOKUP(B185,'Completar SOFSE'!$A$19:$E$462,4,0)</f>
        <v>NUM00880103400N</v>
      </c>
      <c r="F185" s="8" t="str">
        <f>VLOOKUP(B185,'Completar SOFSE'!$A$19:$E$462,5,0)</f>
        <v>ACOPLE ELÁSTICO</v>
      </c>
      <c r="G185" s="102">
        <f>VLOOKUP(B185,'Completar SOFSE'!$A$19:$F$462,6,0)</f>
        <v>8347788</v>
      </c>
      <c r="H185" s="48"/>
      <c r="I185" s="99"/>
      <c r="J185" s="49">
        <f t="shared" si="8"/>
        <v>0</v>
      </c>
      <c r="K185" s="50"/>
    </row>
    <row r="186" spans="2:11" ht="25.5">
      <c r="B186" s="5">
        <f>+'Completar SOFSE'!A192</f>
        <v>172</v>
      </c>
      <c r="C186" s="6">
        <f>VLOOKUP(B186,'Completar SOFSE'!$A$19:$E$462,2,0)</f>
        <v>1</v>
      </c>
      <c r="D186" s="6" t="str">
        <f>VLOOKUP(B186,'Completar SOFSE'!$A$19:$E$462,3,0)</f>
        <v>unidad</v>
      </c>
      <c r="E186" s="6" t="str">
        <f>VLOOKUP(B186,'Completar SOFSE'!$A$19:$E$462,4,0)</f>
        <v>NUM90117510000N</v>
      </c>
      <c r="F186" s="8" t="str">
        <f>VLOOKUP(B186,'Completar SOFSE'!$A$19:$E$462,5,0)</f>
        <v>Motor de limpiaparabrisas con ángulo de barrido de 80°, para locomotoras GM.</v>
      </c>
      <c r="G186" s="102">
        <f>VLOOKUP(B186,'Completar SOFSE'!$A$19:$F$462,6,0)</f>
        <v>8335924</v>
      </c>
      <c r="H186" s="48"/>
      <c r="I186" s="99"/>
      <c r="J186" s="49">
        <f t="shared" si="8"/>
        <v>0</v>
      </c>
      <c r="K186" s="50"/>
    </row>
    <row r="187" spans="2:11">
      <c r="B187" s="5">
        <f>+'Completar SOFSE'!A193</f>
        <v>173</v>
      </c>
      <c r="C187" s="6">
        <f>VLOOKUP(B187,'Completar SOFSE'!$A$19:$E$462,2,0)</f>
        <v>11</v>
      </c>
      <c r="D187" s="6" t="str">
        <f>VLOOKUP(B187,'Completar SOFSE'!$A$19:$E$462,3,0)</f>
        <v>unidad</v>
      </c>
      <c r="E187" s="6" t="str">
        <f>VLOOKUP(B187,'Completar SOFSE'!$A$19:$E$462,4,0)</f>
        <v>NUM91305340000N</v>
      </c>
      <c r="F187" s="8" t="str">
        <f>VLOOKUP(B187,'Completar SOFSE'!$A$19:$E$462,5,0)</f>
        <v>CERRADURA P/PUERTA COMP.</v>
      </c>
      <c r="G187" s="102">
        <f>VLOOKUP(B187,'Completar SOFSE'!$A$19:$F$462,6,0)</f>
        <v>8158536</v>
      </c>
      <c r="H187" s="48"/>
      <c r="I187" s="99"/>
      <c r="J187" s="49">
        <f t="shared" si="8"/>
        <v>0</v>
      </c>
      <c r="K187" s="50"/>
    </row>
    <row r="188" spans="2:11">
      <c r="B188" s="5">
        <f>+'Completar SOFSE'!A194</f>
        <v>174</v>
      </c>
      <c r="C188" s="6">
        <f>VLOOKUP(B188,'Completar SOFSE'!$A$19:$E$462,2,0)</f>
        <v>3</v>
      </c>
      <c r="D188" s="6" t="str">
        <f>VLOOKUP(B188,'Completar SOFSE'!$A$19:$E$462,3,0)</f>
        <v>unidad</v>
      </c>
      <c r="E188" s="6" t="str">
        <f>VLOOKUP(B188,'Completar SOFSE'!$A$19:$E$462,4,0)</f>
        <v>NUM91305370000N</v>
      </c>
      <c r="F188" s="8" t="str">
        <f>VLOOKUP(B188,'Completar SOFSE'!$A$19:$E$462,5,0)</f>
        <v>MALLA PARA FILTRO GA 80</v>
      </c>
      <c r="G188" s="102">
        <f>VLOOKUP(B188,'Completar SOFSE'!$A$19:$F$462,6,0)</f>
        <v>8158920</v>
      </c>
      <c r="H188" s="48"/>
      <c r="I188" s="99"/>
      <c r="J188" s="49">
        <f t="shared" si="8"/>
        <v>0</v>
      </c>
      <c r="K188" s="50"/>
    </row>
    <row r="189" spans="2:11">
      <c r="B189" s="5">
        <f>+'Completar SOFSE'!A195</f>
        <v>175</v>
      </c>
      <c r="C189" s="6">
        <f>VLOOKUP(B189,'Completar SOFSE'!$A$19:$E$462,2,0)</f>
        <v>5</v>
      </c>
      <c r="D189" s="6" t="str">
        <f>VLOOKUP(B189,'Completar SOFSE'!$A$19:$E$462,3,0)</f>
        <v>unidad</v>
      </c>
      <c r="E189" s="6" t="str">
        <f>VLOOKUP(B189,'Completar SOFSE'!$A$19:$E$462,4,0)</f>
        <v>NUM91312780000N</v>
      </c>
      <c r="F189" s="8" t="str">
        <f>VLOOKUP(B189,'Completar SOFSE'!$A$19:$E$462,5,0)</f>
        <v>RESORTE</v>
      </c>
      <c r="G189" s="102">
        <f>VLOOKUP(B189,'Completar SOFSE'!$A$19:$F$462,6,0)</f>
        <v>8408735</v>
      </c>
      <c r="H189" s="48"/>
      <c r="I189" s="99"/>
      <c r="J189" s="49">
        <f t="shared" si="8"/>
        <v>0</v>
      </c>
      <c r="K189" s="50"/>
    </row>
    <row r="190" spans="2:11">
      <c r="B190" s="5">
        <f>+'Completar SOFSE'!A196</f>
        <v>176</v>
      </c>
      <c r="C190" s="6">
        <f>VLOOKUP(B190,'Completar SOFSE'!$A$19:$E$462,2,0)</f>
        <v>1</v>
      </c>
      <c r="D190" s="6" t="str">
        <f>VLOOKUP(B190,'Completar SOFSE'!$A$19:$E$462,3,0)</f>
        <v>unidad</v>
      </c>
      <c r="E190" s="6" t="str">
        <f>VLOOKUP(B190,'Completar SOFSE'!$A$19:$E$462,4,0)</f>
        <v>NUM91315120000N</v>
      </c>
      <c r="F190" s="8" t="str">
        <f>VLOOKUP(B190,'Completar SOFSE'!$A$19:$E$462,5,0)</f>
        <v>Acople flexible 1". R/F 8470340 (GM)</v>
      </c>
      <c r="G190" s="102">
        <f>VLOOKUP(B190,'Completar SOFSE'!$A$19:$F$462,6,0)</f>
        <v>8470340</v>
      </c>
      <c r="H190" s="48"/>
      <c r="I190" s="99"/>
      <c r="J190" s="49">
        <f t="shared" si="8"/>
        <v>0</v>
      </c>
      <c r="K190" s="50"/>
    </row>
    <row r="191" spans="2:11">
      <c r="B191" s="5">
        <f>+'Completar SOFSE'!A197</f>
        <v>177</v>
      </c>
      <c r="C191" s="6">
        <f>VLOOKUP(B191,'Completar SOFSE'!$A$19:$E$462,2,0)</f>
        <v>1</v>
      </c>
      <c r="D191" s="6" t="str">
        <f>VLOOKUP(B191,'Completar SOFSE'!$A$19:$E$462,3,0)</f>
        <v>unidad</v>
      </c>
      <c r="E191" s="6" t="str">
        <f>VLOOKUP(B191,'Completar SOFSE'!$A$19:$E$462,4,0)</f>
        <v>NUM91315130000N</v>
      </c>
      <c r="F191" s="8" t="str">
        <f>VLOOKUP(B191,'Completar SOFSE'!$A$19:$E$462,5,0)</f>
        <v>ACOPLE FLEXIBLE.</v>
      </c>
      <c r="G191" s="102">
        <f>VLOOKUP(B191,'Completar SOFSE'!$A$19:$F$462,6,0)</f>
        <v>8470605</v>
      </c>
      <c r="H191" s="48"/>
      <c r="I191" s="99"/>
      <c r="J191" s="49">
        <f t="shared" si="8"/>
        <v>0</v>
      </c>
      <c r="K191" s="50"/>
    </row>
    <row r="192" spans="2:11" ht="25.5">
      <c r="B192" s="5">
        <f>+'Completar SOFSE'!A198</f>
        <v>178</v>
      </c>
      <c r="C192" s="6">
        <f>VLOOKUP(B192,'Completar SOFSE'!$A$19:$E$462,2,0)</f>
        <v>4</v>
      </c>
      <c r="D192" s="6" t="str">
        <f>VLOOKUP(B192,'Completar SOFSE'!$A$19:$E$462,3,0)</f>
        <v>unidad</v>
      </c>
      <c r="E192" s="6" t="str">
        <f>VLOOKUP(B192,'Completar SOFSE'!$A$19:$E$462,4,0)</f>
        <v>NUM00830610050N</v>
      </c>
      <c r="F192" s="8" t="str">
        <f>VLOOKUP(B192,'Completar SOFSE'!$A$19:$E$462,5,0)</f>
        <v>UNIÓN PARA TUBO 3/4" DIAM. X 3/4". R/F 8045918</v>
      </c>
      <c r="G192" s="102">
        <f>VLOOKUP(B192,'Completar SOFSE'!$A$19:$F$462,6,0)</f>
        <v>8045918</v>
      </c>
      <c r="H192" s="48"/>
      <c r="I192" s="99"/>
      <c r="J192" s="49">
        <f t="shared" si="8"/>
        <v>0</v>
      </c>
      <c r="K192" s="50"/>
    </row>
    <row r="193" spans="2:11">
      <c r="B193" s="5">
        <f>+'Completar SOFSE'!A199</f>
        <v>179</v>
      </c>
      <c r="C193" s="6">
        <f>VLOOKUP(B193,'Completar SOFSE'!$A$19:$E$462,2,0)</f>
        <v>4</v>
      </c>
      <c r="D193" s="6" t="str">
        <f>VLOOKUP(B193,'Completar SOFSE'!$A$19:$E$462,3,0)</f>
        <v>unidad</v>
      </c>
      <c r="E193" s="6" t="str">
        <f>VLOOKUP(B193,'Completar SOFSE'!$A$19:$E$462,4,0)</f>
        <v>NUM00830610090N</v>
      </c>
      <c r="F193" s="8" t="str">
        <f>VLOOKUP(B193,'Completar SOFSE'!$A$19:$E$462,5,0)</f>
        <v>CODO P/TUBO 3/4" DIÁM. R/F 8062394</v>
      </c>
      <c r="G193" s="102">
        <f>VLOOKUP(B193,'Completar SOFSE'!$A$19:$F$462,6,0)</f>
        <v>8062394</v>
      </c>
      <c r="H193" s="48"/>
      <c r="I193" s="99"/>
      <c r="J193" s="49">
        <f t="shared" si="8"/>
        <v>0</v>
      </c>
      <c r="K193" s="50"/>
    </row>
    <row r="194" spans="2:11">
      <c r="B194" s="5">
        <f>+'Completar SOFSE'!A200</f>
        <v>180</v>
      </c>
      <c r="C194" s="6">
        <f>VLOOKUP(B194,'Completar SOFSE'!$A$19:$E$462,2,0)</f>
        <v>1</v>
      </c>
      <c r="D194" s="6" t="str">
        <f>VLOOKUP(B194,'Completar SOFSE'!$A$19:$E$462,3,0)</f>
        <v>unidad</v>
      </c>
      <c r="E194" s="6" t="str">
        <f>VLOOKUP(B194,'Completar SOFSE'!$A$19:$E$462,4,0)</f>
        <v>NUM00830810510N</v>
      </c>
      <c r="F194" s="8" t="str">
        <f>VLOOKUP(B194,'Completar SOFSE'!$A$19:$E$462,5,0)</f>
        <v>TANQUE DE AGUA COMPLETO. R/F 8204372</v>
      </c>
      <c r="G194" s="102">
        <f>VLOOKUP(B194,'Completar SOFSE'!$A$19:$F$462,6,0)</f>
        <v>8204372</v>
      </c>
      <c r="H194" s="48"/>
      <c r="I194" s="99"/>
      <c r="J194" s="49">
        <f t="shared" si="8"/>
        <v>0</v>
      </c>
      <c r="K194" s="50"/>
    </row>
    <row r="195" spans="2:11" ht="25.5">
      <c r="B195" s="5">
        <f>+'Completar SOFSE'!A201</f>
        <v>181</v>
      </c>
      <c r="C195" s="6">
        <f>VLOOKUP(B195,'Completar SOFSE'!$A$19:$E$462,2,0)</f>
        <v>1</v>
      </c>
      <c r="D195" s="6" t="str">
        <f>VLOOKUP(B195,'Completar SOFSE'!$A$19:$E$462,3,0)</f>
        <v>unidad</v>
      </c>
      <c r="E195" s="6" t="str">
        <f>VLOOKUP(B195,'Completar SOFSE'!$A$19:$E$462,4,0)</f>
        <v>NUM00830810710N</v>
      </c>
      <c r="F195" s="8" t="str">
        <f>VLOOKUP(B195,'Completar SOFSE'!$A$19:$E$462,5,0)</f>
        <v>TAPA DE TANQUE DE AGUA - 7 PSI - TRES U'AS.</v>
      </c>
      <c r="G195" s="102">
        <f>VLOOKUP(B195,'Completar SOFSE'!$A$19:$F$462,6,0)</f>
        <v>8143834</v>
      </c>
      <c r="H195" s="48"/>
      <c r="I195" s="99"/>
      <c r="J195" s="49">
        <f t="shared" si="8"/>
        <v>0</v>
      </c>
      <c r="K195" s="50"/>
    </row>
    <row r="196" spans="2:11" ht="25.5">
      <c r="B196" s="5">
        <f>+'Completar SOFSE'!A202</f>
        <v>182</v>
      </c>
      <c r="C196" s="6">
        <f>VLOOKUP(B196,'Completar SOFSE'!$A$19:$E$462,2,0)</f>
        <v>7</v>
      </c>
      <c r="D196" s="6" t="str">
        <f>VLOOKUP(B196,'Completar SOFSE'!$A$19:$E$462,3,0)</f>
        <v>unidad</v>
      </c>
      <c r="E196" s="6" t="str">
        <f>VLOOKUP(B196,'Completar SOFSE'!$A$19:$E$462,4,0)</f>
        <v>NUM00850123760N</v>
      </c>
      <c r="F196" s="8" t="str">
        <f>VLOOKUP(B196,'Completar SOFSE'!$A$19:$E$462,5,0)</f>
        <v>SUPLEMENTO ENTRE BASTIDOR Y COMPRESOR DE 0.120"</v>
      </c>
      <c r="G196" s="102">
        <f>VLOOKUP(B196,'Completar SOFSE'!$A$19:$F$462,6,0)</f>
        <v>8082983</v>
      </c>
      <c r="H196" s="48"/>
      <c r="I196" s="99"/>
      <c r="J196" s="49">
        <f t="shared" si="8"/>
        <v>0</v>
      </c>
      <c r="K196" s="50"/>
    </row>
    <row r="197" spans="2:11" ht="25.5">
      <c r="B197" s="5">
        <f>+'Completar SOFSE'!A203</f>
        <v>183</v>
      </c>
      <c r="C197" s="6">
        <f>VLOOKUP(B197,'Completar SOFSE'!$A$19:$E$462,2,0)</f>
        <v>8</v>
      </c>
      <c r="D197" s="6" t="str">
        <f>VLOOKUP(B197,'Completar SOFSE'!$A$19:$E$462,3,0)</f>
        <v>unidad</v>
      </c>
      <c r="E197" s="6" t="str">
        <f>VLOOKUP(B197,'Completar SOFSE'!$A$19:$E$462,4,0)</f>
        <v>NUM00850123780N</v>
      </c>
      <c r="F197" s="8" t="str">
        <f>VLOOKUP(B197,'Completar SOFSE'!$A$19:$E$462,5,0)</f>
        <v>ESPESOR ENTRE BASTIDOR Y COMPRESOR DE 0,065". R/F 8082984</v>
      </c>
      <c r="G197" s="102">
        <f>VLOOKUP(B197,'Completar SOFSE'!$A$19:$F$462,6,0)</f>
        <v>8082984</v>
      </c>
      <c r="H197" s="48"/>
      <c r="I197" s="99"/>
      <c r="J197" s="49">
        <f t="shared" si="8"/>
        <v>0</v>
      </c>
      <c r="K197" s="50"/>
    </row>
    <row r="198" spans="2:11" ht="25.5">
      <c r="B198" s="5">
        <f>+'Completar SOFSE'!A204</f>
        <v>184</v>
      </c>
      <c r="C198" s="6">
        <f>VLOOKUP(B198,'Completar SOFSE'!$A$19:$E$462,2,0)</f>
        <v>8</v>
      </c>
      <c r="D198" s="6" t="str">
        <f>VLOOKUP(B198,'Completar SOFSE'!$A$19:$E$462,3,0)</f>
        <v>unidad</v>
      </c>
      <c r="E198" s="6" t="str">
        <f>VLOOKUP(B198,'Completar SOFSE'!$A$19:$E$462,4,0)</f>
        <v>NUM00850123800N</v>
      </c>
      <c r="F198" s="8" t="str">
        <f>VLOOKUP(B198,'Completar SOFSE'!$A$19:$E$462,5,0)</f>
        <v>ESPESOR ENTRE BASTIDOR Y COMPRESOR DE 0,028". R/F 8082985</v>
      </c>
      <c r="G198" s="102">
        <f>VLOOKUP(B198,'Completar SOFSE'!$A$19:$F$462,6,0)</f>
        <v>8082985</v>
      </c>
      <c r="H198" s="48"/>
      <c r="I198" s="99"/>
      <c r="J198" s="49">
        <f t="shared" si="8"/>
        <v>0</v>
      </c>
      <c r="K198" s="50"/>
    </row>
    <row r="199" spans="2:11" ht="25.5">
      <c r="B199" s="5">
        <f>+'Completar SOFSE'!A205</f>
        <v>185</v>
      </c>
      <c r="C199" s="6">
        <f>VLOOKUP(B199,'Completar SOFSE'!$A$19:$E$462,2,0)</f>
        <v>3</v>
      </c>
      <c r="D199" s="6" t="str">
        <f>VLOOKUP(B199,'Completar SOFSE'!$A$19:$E$462,3,0)</f>
        <v>unidad</v>
      </c>
      <c r="E199" s="6" t="str">
        <f>VLOOKUP(B199,'Completar SOFSE'!$A$19:$E$462,4,0)</f>
        <v>NUM00830705930N</v>
      </c>
      <c r="F199" s="8" t="str">
        <f>VLOOKUP(B199,'Completar SOFSE'!$A$19:$E$462,5,0)</f>
        <v>TUBO PARA SUMINISTRO ACEITE DEL GOBERNADOR - PARA MOTOR 12-567-C.-</v>
      </c>
      <c r="G199" s="102">
        <f>VLOOKUP(B199,'Completar SOFSE'!$A$19:$F$462,6,0)</f>
        <v>9319342</v>
      </c>
      <c r="H199" s="48"/>
      <c r="I199" s="99"/>
      <c r="J199" s="49">
        <f t="shared" si="8"/>
        <v>0</v>
      </c>
      <c r="K199" s="50"/>
    </row>
    <row r="200" spans="2:11" ht="38.25">
      <c r="B200" s="5">
        <f>+'Completar SOFSE'!A206</f>
        <v>186</v>
      </c>
      <c r="C200" s="6">
        <f>VLOOKUP(B200,'Completar SOFSE'!$A$19:$E$462,2,0)</f>
        <v>13</v>
      </c>
      <c r="D200" s="6" t="str">
        <f>VLOOKUP(B200,'Completar SOFSE'!$A$19:$E$462,3,0)</f>
        <v>unidad</v>
      </c>
      <c r="E200" s="6" t="str">
        <f>VLOOKUP(B200,'Completar SOFSE'!$A$19:$E$462,4,0)</f>
        <v>NUM00830201170N</v>
      </c>
      <c r="F200" s="8" t="str">
        <f>VLOOKUP(B200,'Completar SOFSE'!$A$19:$E$462,5,0)</f>
        <v>TORN. CAB. HEX. NF 25,4 MM (1") - 14 H X 70 MM - CONJ DE FIJACIÓN CON EL CÁRTER.</v>
      </c>
      <c r="G200" s="102">
        <f>VLOOKUP(B200,'Completar SOFSE'!$A$19:$F$462,6,0)</f>
        <v>272511</v>
      </c>
      <c r="H200" s="48"/>
      <c r="I200" s="99"/>
      <c r="J200" s="49">
        <f t="shared" si="8"/>
        <v>0</v>
      </c>
      <c r="K200" s="50"/>
    </row>
    <row r="201" spans="2:11" ht="25.5">
      <c r="B201" s="5">
        <f>+'Completar SOFSE'!A207</f>
        <v>187</v>
      </c>
      <c r="C201" s="6">
        <f>VLOOKUP(B201,'Completar SOFSE'!$A$19:$E$462,2,0)</f>
        <v>2</v>
      </c>
      <c r="D201" s="6" t="str">
        <f>VLOOKUP(B201,'Completar SOFSE'!$A$19:$E$462,3,0)</f>
        <v>unidad</v>
      </c>
      <c r="E201" s="6" t="str">
        <f>VLOOKUP(B201,'Completar SOFSE'!$A$19:$E$462,4,0)</f>
        <v>NUM00830201190N</v>
      </c>
      <c r="F201" s="8" t="str">
        <f>VLOOKUP(B201,'Completar SOFSE'!$A$19:$E$462,5,0)</f>
        <v>TORN. CAB. HEX. NF 25,4 MM (1") - 14 H X 228,6 MM - CONJ FIJAC BLOCK-CÁRTER.</v>
      </c>
      <c r="G201" s="102">
        <f>VLOOKUP(B201,'Completar SOFSE'!$A$19:$F$462,6,0)</f>
        <v>272512</v>
      </c>
      <c r="H201" s="48"/>
      <c r="I201" s="99"/>
      <c r="J201" s="49">
        <f t="shared" si="8"/>
        <v>0</v>
      </c>
      <c r="K201" s="50"/>
    </row>
    <row r="202" spans="2:11" ht="25.5">
      <c r="B202" s="5">
        <f>+'Completar SOFSE'!A208</f>
        <v>188</v>
      </c>
      <c r="C202" s="6">
        <f>VLOOKUP(B202,'Completar SOFSE'!$A$19:$E$462,2,0)</f>
        <v>5</v>
      </c>
      <c r="D202" s="6" t="str">
        <f>VLOOKUP(B202,'Completar SOFSE'!$A$19:$E$462,3,0)</f>
        <v>unidad</v>
      </c>
      <c r="E202" s="6" t="str">
        <f>VLOOKUP(B202,'Completar SOFSE'!$A$19:$E$462,4,0)</f>
        <v>NUM00830206220N</v>
      </c>
      <c r="F202" s="8" t="str">
        <f>VLOOKUP(B202,'Completar SOFSE'!$A$19:$E$462,5,0)</f>
        <v>JUEGO JUNTAS ENTRE CABEZAL Y CILINDRO. LOCOMOTORAS GM.</v>
      </c>
      <c r="G202" s="102">
        <f>VLOOKUP(B202,'Completar SOFSE'!$A$19:$F$462,6,0)</f>
        <v>8479836</v>
      </c>
      <c r="H202" s="48"/>
      <c r="I202" s="99"/>
      <c r="J202" s="49">
        <f t="shared" si="8"/>
        <v>0</v>
      </c>
      <c r="K202" s="50"/>
    </row>
    <row r="203" spans="2:11" ht="25.5">
      <c r="B203" s="5">
        <f>+'Completar SOFSE'!A209</f>
        <v>189</v>
      </c>
      <c r="C203" s="6">
        <f>VLOOKUP(B203,'Completar SOFSE'!$A$19:$E$462,2,0)</f>
        <v>3</v>
      </c>
      <c r="D203" s="6" t="str">
        <f>VLOOKUP(B203,'Completar SOFSE'!$A$19:$E$462,3,0)</f>
        <v>unidad</v>
      </c>
      <c r="E203" s="6" t="str">
        <f>VLOOKUP(B203,'Completar SOFSE'!$A$19:$E$462,4,0)</f>
        <v>NUM00830206410N</v>
      </c>
      <c r="F203" s="8" t="str">
        <f>VLOOKUP(B203,'Completar SOFSE'!$A$19:$E$462,5,0)</f>
        <v>PERNO BALANCIN - MOTOR DIESEL GENERAL MOTORS.</v>
      </c>
      <c r="G203" s="102" t="str">
        <f>VLOOKUP(B203,'Completar SOFSE'!$A$19:$F$462,6,0)</f>
        <v>8028460 Pl: 9-03-323</v>
      </c>
      <c r="H203" s="48"/>
      <c r="I203" s="99"/>
      <c r="J203" s="49">
        <f t="shared" si="8"/>
        <v>0</v>
      </c>
      <c r="K203" s="50"/>
    </row>
    <row r="204" spans="2:11" ht="25.5">
      <c r="B204" s="5">
        <f>+'Completar SOFSE'!A210</f>
        <v>190</v>
      </c>
      <c r="C204" s="6">
        <f>VLOOKUP(B204,'Completar SOFSE'!$A$19:$E$462,2,0)</f>
        <v>5</v>
      </c>
      <c r="D204" s="6" t="str">
        <f>VLOOKUP(B204,'Completar SOFSE'!$A$19:$E$462,3,0)</f>
        <v>unidad</v>
      </c>
      <c r="E204" s="6" t="str">
        <f>VLOOKUP(B204,'Completar SOFSE'!$A$19:$E$462,4,0)</f>
        <v>NUM00830209470N</v>
      </c>
      <c r="F204" s="8" t="str">
        <f>VLOOKUP(B204,'Completar SOFSE'!$A$19:$E$462,5,0)</f>
        <v>JUNTA DE LA TAPA DE LA VALVULA DE ALIVIO - PARA MOTOR LOC GM.</v>
      </c>
      <c r="G204" s="102" t="str">
        <f>VLOOKUP(B204,'Completar SOFSE'!$A$19:$F$462,6,0)</f>
        <v>8084685 Pl: 9-03-326</v>
      </c>
      <c r="H204" s="48"/>
      <c r="I204" s="99"/>
      <c r="J204" s="49">
        <f t="shared" si="8"/>
        <v>0</v>
      </c>
      <c r="K204" s="50"/>
    </row>
    <row r="205" spans="2:11" ht="25.5">
      <c r="B205" s="5">
        <f>+'Completar SOFSE'!A211</f>
        <v>191</v>
      </c>
      <c r="C205" s="6">
        <f>VLOOKUP(B205,'Completar SOFSE'!$A$19:$E$462,2,0)</f>
        <v>10</v>
      </c>
      <c r="D205" s="6" t="str">
        <f>VLOOKUP(B205,'Completar SOFSE'!$A$19:$E$462,3,0)</f>
        <v>unidad</v>
      </c>
      <c r="E205" s="6" t="str">
        <f>VLOOKUP(B205,'Completar SOFSE'!$A$19:$E$462,4,0)</f>
        <v>NUM00830210010N</v>
      </c>
      <c r="F205" s="8" t="str">
        <f>VLOOKUP(B205,'Completar SOFSE'!$A$19:$E$462,5,0)</f>
        <v>CERROJO ARTICULACION CUBIERTA DE VÁLVULAS, COMP.</v>
      </c>
      <c r="G205" s="102">
        <f>VLOOKUP(B205,'Completar SOFSE'!$A$19:$F$462,6,0)</f>
        <v>8168872</v>
      </c>
      <c r="H205" s="48"/>
      <c r="I205" s="99"/>
      <c r="J205" s="49">
        <f t="shared" si="8"/>
        <v>0</v>
      </c>
      <c r="K205" s="50"/>
    </row>
    <row r="206" spans="2:11" ht="25.5">
      <c r="B206" s="5">
        <f>+'Completar SOFSE'!A212</f>
        <v>192</v>
      </c>
      <c r="C206" s="6">
        <f>VLOOKUP(B206,'Completar SOFSE'!$A$19:$E$462,2,0)</f>
        <v>1</v>
      </c>
      <c r="D206" s="6" t="str">
        <f>VLOOKUP(B206,'Completar SOFSE'!$A$19:$E$462,3,0)</f>
        <v>unidad</v>
      </c>
      <c r="E206" s="6" t="str">
        <f>VLOOKUP(B206,'Completar SOFSE'!$A$19:$E$462,4,0)</f>
        <v>NUM00830300010N</v>
      </c>
      <c r="F206" s="8" t="str">
        <f>VLOOKUP(B206,'Completar SOFSE'!$A$19:$E$462,5,0)</f>
        <v>CIGUEÑAL PARA MOTOR DE 12 CILINDROS - COMPLETO - R/F 9547357</v>
      </c>
      <c r="G206" s="102">
        <f>VLOOKUP(B206,'Completar SOFSE'!$A$19:$F$462,6,0)</f>
        <v>8034709</v>
      </c>
      <c r="H206" s="48"/>
      <c r="I206" s="99"/>
      <c r="J206" s="49">
        <f t="shared" si="8"/>
        <v>0</v>
      </c>
      <c r="K206" s="50"/>
    </row>
    <row r="207" spans="2:11">
      <c r="B207" s="5">
        <f>+'Completar SOFSE'!A213</f>
        <v>193</v>
      </c>
      <c r="C207" s="6">
        <f>VLOOKUP(B207,'Completar SOFSE'!$A$19:$E$462,2,0)</f>
        <v>42</v>
      </c>
      <c r="D207" s="6" t="str">
        <f>VLOOKUP(B207,'Completar SOFSE'!$A$19:$E$462,3,0)</f>
        <v>unidad</v>
      </c>
      <c r="E207" s="6" t="str">
        <f>VLOOKUP(B207,'Completar SOFSE'!$A$19:$E$462,4,0)</f>
        <v>NUM00830301810N</v>
      </c>
      <c r="F207" s="8" t="str">
        <f>VLOOKUP(B207,'Completar SOFSE'!$A$19:$E$462,5,0)</f>
        <v>TORNILLO CABEZA EXAGONAL</v>
      </c>
      <c r="G207" s="102">
        <f>VLOOKUP(B207,'Completar SOFSE'!$A$19:$F$462,6,0)</f>
        <v>8127868</v>
      </c>
      <c r="H207" s="48"/>
      <c r="I207" s="99"/>
      <c r="J207" s="49">
        <f t="shared" si="8"/>
        <v>0</v>
      </c>
      <c r="K207" s="50"/>
    </row>
    <row r="208" spans="2:11">
      <c r="B208" s="5">
        <f>+'Completar SOFSE'!A214</f>
        <v>194</v>
      </c>
      <c r="C208" s="6">
        <f>VLOOKUP(B208,'Completar SOFSE'!$A$19:$E$462,2,0)</f>
        <v>32</v>
      </c>
      <c r="D208" s="6" t="str">
        <f>VLOOKUP(B208,'Completar SOFSE'!$A$19:$E$462,3,0)</f>
        <v>unidad</v>
      </c>
      <c r="E208" s="6" t="str">
        <f>VLOOKUP(B208,'Completar SOFSE'!$A$19:$E$462,4,0)</f>
        <v>NUM00830301890N</v>
      </c>
      <c r="F208" s="8" t="str">
        <f>VLOOKUP(B208,'Completar SOFSE'!$A$19:$E$462,5,0)</f>
        <v>TORNILLO CABEZA EXAG.12,7 MM</v>
      </c>
      <c r="G208" s="102">
        <f>VLOOKUP(B208,'Completar SOFSE'!$A$19:$F$462,6,0)</f>
        <v>8259128</v>
      </c>
      <c r="H208" s="48"/>
      <c r="I208" s="99"/>
      <c r="J208" s="49">
        <f t="shared" si="8"/>
        <v>0</v>
      </c>
      <c r="K208" s="50"/>
    </row>
    <row r="209" spans="2:11">
      <c r="B209" s="5">
        <f>+'Completar SOFSE'!A215</f>
        <v>195</v>
      </c>
      <c r="C209" s="6">
        <f>VLOOKUP(B209,'Completar SOFSE'!$A$19:$E$462,2,0)</f>
        <v>32</v>
      </c>
      <c r="D209" s="6" t="str">
        <f>VLOOKUP(B209,'Completar SOFSE'!$A$19:$E$462,3,0)</f>
        <v>unidad</v>
      </c>
      <c r="E209" s="6" t="str">
        <f>VLOOKUP(B209,'Completar SOFSE'!$A$19:$E$462,4,0)</f>
        <v>NUM00830301930N</v>
      </c>
      <c r="F209" s="8" t="str">
        <f>VLOOKUP(B209,'Completar SOFSE'!$A$19:$E$462,5,0)</f>
        <v>ACERO EXAG.12,7MM.(1/2"20 H.</v>
      </c>
      <c r="G209" s="102">
        <f>VLOOKUP(B209,'Completar SOFSE'!$A$19:$F$462,6,0)</f>
        <v>8487883</v>
      </c>
      <c r="H209" s="48"/>
      <c r="I209" s="99"/>
      <c r="J209" s="49">
        <f t="shared" si="8"/>
        <v>0</v>
      </c>
      <c r="K209" s="50"/>
    </row>
    <row r="210" spans="2:11" ht="25.5">
      <c r="B210" s="5">
        <f>+'Completar SOFSE'!A216</f>
        <v>196</v>
      </c>
      <c r="C210" s="6">
        <f>VLOOKUP(B210,'Completar SOFSE'!$A$19:$E$462,2,0)</f>
        <v>1</v>
      </c>
      <c r="D210" s="6" t="str">
        <f>VLOOKUP(B210,'Completar SOFSE'!$A$19:$E$462,3,0)</f>
        <v>unidad</v>
      </c>
      <c r="E210" s="6" t="str">
        <f>VLOOKUP(B210,'Completar SOFSE'!$A$19:$E$462,4,0)</f>
        <v>NUM00830401790N</v>
      </c>
      <c r="F210" s="8" t="str">
        <f>VLOOKUP(B210,'Completar SOFSE'!$A$19:$E$462,5,0)</f>
        <v>MANGUITO DE GORRON SUPERIOR - PARA LOCOMOTORAS GM.</v>
      </c>
      <c r="G210" s="102">
        <f>VLOOKUP(B210,'Completar SOFSE'!$A$19:$F$462,6,0)</f>
        <v>8081396</v>
      </c>
      <c r="H210" s="48"/>
      <c r="I210" s="99"/>
      <c r="J210" s="49">
        <f t="shared" si="8"/>
        <v>0</v>
      </c>
      <c r="K210" s="50"/>
    </row>
    <row r="211" spans="2:11" ht="25.5">
      <c r="B211" s="5">
        <f>+'Completar SOFSE'!A217</f>
        <v>197</v>
      </c>
      <c r="C211" s="6">
        <f>VLOOKUP(B211,'Completar SOFSE'!$A$19:$E$462,2,0)</f>
        <v>2</v>
      </c>
      <c r="D211" s="6" t="str">
        <f>VLOOKUP(B211,'Completar SOFSE'!$A$19:$E$462,3,0)</f>
        <v>unidad</v>
      </c>
      <c r="E211" s="6" t="str">
        <f>VLOOKUP(B211,'Completar SOFSE'!$A$19:$E$462,4,0)</f>
        <v>NUM00830403010N</v>
      </c>
      <c r="F211" s="8" t="str">
        <f>VLOOKUP(B211,'Completar SOFSE'!$A$19:$E$462,5,0)</f>
        <v>BRIDA DE IMPULSION - PARA MOTOR 12-567-C.-</v>
      </c>
      <c r="G211" s="102">
        <f>VLOOKUP(B211,'Completar SOFSE'!$A$19:$F$462,6,0)</f>
        <v>8028480</v>
      </c>
      <c r="H211" s="48"/>
      <c r="I211" s="99"/>
      <c r="J211" s="49">
        <f t="shared" si="8"/>
        <v>0</v>
      </c>
      <c r="K211" s="50"/>
    </row>
    <row r="212" spans="2:11" ht="38.25">
      <c r="B212" s="5">
        <f>+'Completar SOFSE'!A218</f>
        <v>198</v>
      </c>
      <c r="C212" s="6">
        <f>VLOOKUP(B212,'Completar SOFSE'!$A$19:$E$462,2,0)</f>
        <v>2</v>
      </c>
      <c r="D212" s="6" t="str">
        <f>VLOOKUP(B212,'Completar SOFSE'!$A$19:$E$462,3,0)</f>
        <v>unidad</v>
      </c>
      <c r="E212" s="6" t="str">
        <f>VLOOKUP(B212,'Completar SOFSE'!$A$19:$E$462,4,0)</f>
        <v>NUM00830404250N</v>
      </c>
      <c r="F212" s="8" t="str">
        <f>VLOOKUP(B212,'Completar SOFSE'!$A$19:$E$462,5,0)</f>
        <v>SEGMENTO LARGO ARBOL DE LEVAS PARA CILINDRO - 1 A 3 Y 10 A 12 - PARA MOTOR 12-567-C.-</v>
      </c>
      <c r="G212" s="102">
        <f>VLOOKUP(B212,'Completar SOFSE'!$A$19:$F$462,6,0)</f>
        <v>9318995</v>
      </c>
      <c r="H212" s="48"/>
      <c r="I212" s="99"/>
      <c r="J212" s="49">
        <f t="shared" si="8"/>
        <v>0</v>
      </c>
      <c r="K212" s="50"/>
    </row>
    <row r="213" spans="2:11" ht="25.5">
      <c r="B213" s="5">
        <f>+'Completar SOFSE'!A219</f>
        <v>199</v>
      </c>
      <c r="C213" s="6">
        <f>VLOOKUP(B213,'Completar SOFSE'!$A$19:$E$462,2,0)</f>
        <v>1</v>
      </c>
      <c r="D213" s="6" t="str">
        <f>VLOOKUP(B213,'Completar SOFSE'!$A$19:$E$462,3,0)</f>
        <v>unidad</v>
      </c>
      <c r="E213" s="6" t="str">
        <f>VLOOKUP(B213,'Completar SOFSE'!$A$19:$E$462,4,0)</f>
        <v>NUM00830404390N</v>
      </c>
      <c r="F213" s="8" t="str">
        <f>VLOOKUP(B213,'Completar SOFSE'!$A$19:$E$462,5,0)</f>
        <v>ESPESOR ENTRE SEGMENTO LARGO DEL BANCO IZQUIERDO</v>
      </c>
      <c r="G213" s="102">
        <f>VLOOKUP(B213,'Completar SOFSE'!$A$19:$F$462,6,0)</f>
        <v>8028481</v>
      </c>
      <c r="H213" s="48"/>
      <c r="I213" s="99"/>
      <c r="J213" s="49">
        <f t="shared" si="8"/>
        <v>0</v>
      </c>
      <c r="K213" s="50"/>
    </row>
    <row r="214" spans="2:11" ht="38.25">
      <c r="B214" s="5">
        <f>+'Completar SOFSE'!A220</f>
        <v>200</v>
      </c>
      <c r="C214" s="6">
        <f>VLOOKUP(B214,'Completar SOFSE'!$A$19:$E$462,2,0)</f>
        <v>6</v>
      </c>
      <c r="D214" s="6" t="str">
        <f>VLOOKUP(B214,'Completar SOFSE'!$A$19:$E$462,3,0)</f>
        <v>unidad</v>
      </c>
      <c r="E214" s="6" t="str">
        <f>VLOOKUP(B214,'Completar SOFSE'!$A$19:$E$462,4,0)</f>
        <v>NUM00830404590N</v>
      </c>
      <c r="F214" s="8" t="str">
        <f>VLOOKUP(B214,'Completar SOFSE'!$A$19:$E$462,5,0)</f>
        <v>ESPÁRRAGO AC. NF 9,5 MM - 24 H X 60 MM. ESPIGA 11,1 MM - LOCOMOTORAS GM.</v>
      </c>
      <c r="G214" s="102">
        <f>VLOOKUP(B214,'Completar SOFSE'!$A$19:$F$462,6,0)</f>
        <v>8034672</v>
      </c>
      <c r="H214" s="48"/>
      <c r="I214" s="99"/>
      <c r="J214" s="49">
        <f t="shared" si="8"/>
        <v>0</v>
      </c>
      <c r="K214" s="50"/>
    </row>
    <row r="215" spans="2:11" ht="38.25">
      <c r="B215" s="5">
        <f>+'Completar SOFSE'!A221</f>
        <v>201</v>
      </c>
      <c r="C215" s="6">
        <f>VLOOKUP(B215,'Completar SOFSE'!$A$19:$E$462,2,0)</f>
        <v>16</v>
      </c>
      <c r="D215" s="6" t="str">
        <f>VLOOKUP(B215,'Completar SOFSE'!$A$19:$E$462,3,0)</f>
        <v>unidad</v>
      </c>
      <c r="E215" s="6" t="str">
        <f>VLOOKUP(B215,'Completar SOFSE'!$A$19:$E$462,4,0)</f>
        <v>NUM00830404610N</v>
      </c>
      <c r="F215" s="8" t="str">
        <f>VLOOKUP(B215,'Completar SOFSE'!$A$19:$E$462,5,0)</f>
        <v>ESPARRAGO AC. NF 9,5 MM - 24 H X 60 MM. ESPIGA 12,7 MM - LOCOMOTORAS GM.</v>
      </c>
      <c r="G215" s="102">
        <f>VLOOKUP(B215,'Completar SOFSE'!$A$19:$F$462,6,0)</f>
        <v>8034673</v>
      </c>
      <c r="H215" s="48"/>
      <c r="I215" s="99"/>
      <c r="J215" s="49">
        <f t="shared" si="8"/>
        <v>0</v>
      </c>
      <c r="K215" s="50"/>
    </row>
    <row r="216" spans="2:11" ht="25.5">
      <c r="B216" s="5">
        <f>+'Completar SOFSE'!A222</f>
        <v>202</v>
      </c>
      <c r="C216" s="6">
        <f>VLOOKUP(B216,'Completar SOFSE'!$A$19:$E$462,2,0)</f>
        <v>16</v>
      </c>
      <c r="D216" s="6" t="str">
        <f>VLOOKUP(B216,'Completar SOFSE'!$A$19:$E$462,3,0)</f>
        <v>unidad</v>
      </c>
      <c r="E216" s="6" t="str">
        <f>VLOOKUP(B216,'Completar SOFSE'!$A$19:$E$462,4,0)</f>
        <v>NUM00830404630N</v>
      </c>
      <c r="F216" s="8" t="str">
        <f>VLOOKUP(B216,'Completar SOFSE'!$A$19:$E$462,5,0)</f>
        <v>TORNILLO CAB. HEX. NF 9,5 MM (3/8") - 24 H x 54 MM. LOCOMOTORAS GM.</v>
      </c>
      <c r="G216" s="102">
        <f>VLOOKUP(B216,'Completar SOFSE'!$A$19:$F$462,6,0)</f>
        <v>8034692</v>
      </c>
      <c r="H216" s="48"/>
      <c r="I216" s="99"/>
      <c r="J216" s="49">
        <f t="shared" si="8"/>
        <v>0</v>
      </c>
      <c r="K216" s="50"/>
    </row>
    <row r="217" spans="2:11" ht="25.5">
      <c r="B217" s="5">
        <f>+'Completar SOFSE'!A223</f>
        <v>203</v>
      </c>
      <c r="C217" s="6">
        <f>VLOOKUP(B217,'Completar SOFSE'!$A$19:$E$462,2,0)</f>
        <v>16</v>
      </c>
      <c r="D217" s="6" t="str">
        <f>VLOOKUP(B217,'Completar SOFSE'!$A$19:$E$462,3,0)</f>
        <v>unidad</v>
      </c>
      <c r="E217" s="6" t="str">
        <f>VLOOKUP(B217,'Completar SOFSE'!$A$19:$E$462,4,0)</f>
        <v>NUM00830404650N</v>
      </c>
      <c r="F217" s="8" t="str">
        <f>VLOOKUP(B217,'Completar SOFSE'!$A$19:$E$462,5,0)</f>
        <v>TORNILLO CAB. HEX. NF 9,5 MM (3/8") - 24 H x 63,5 MM.</v>
      </c>
      <c r="G217" s="102">
        <f>VLOOKUP(B217,'Completar SOFSE'!$A$19:$F$462,6,0)</f>
        <v>8034693</v>
      </c>
      <c r="H217" s="48"/>
      <c r="I217" s="99"/>
      <c r="J217" s="49">
        <f t="shared" si="8"/>
        <v>0</v>
      </c>
      <c r="K217" s="50"/>
    </row>
    <row r="218" spans="2:11" ht="25.5">
      <c r="B218" s="5">
        <f>+'Completar SOFSE'!A224</f>
        <v>204</v>
      </c>
      <c r="C218" s="6">
        <f>VLOOKUP(B218,'Completar SOFSE'!$A$19:$E$462,2,0)</f>
        <v>4</v>
      </c>
      <c r="D218" s="6" t="str">
        <f>VLOOKUP(B218,'Completar SOFSE'!$A$19:$E$462,3,0)</f>
        <v>unidad</v>
      </c>
      <c r="E218" s="6" t="str">
        <f>VLOOKUP(B218,'Completar SOFSE'!$A$19:$E$462,4,0)</f>
        <v>NUM00830405490N</v>
      </c>
      <c r="F218" s="8" t="str">
        <f>VLOOKUP(B218,'Completar SOFSE'!$A$19:$E$462,5,0)</f>
        <v>BUJE PARA EXTREMO DEL ARBOL DE LEVAS - LOCOMOTORAS GM GR12W.</v>
      </c>
      <c r="G218" s="102" t="str">
        <f>VLOOKUP(B218,'Completar SOFSE'!$A$19:$F$462,6,0)</f>
        <v>8070779 Pl: 9-03-396</v>
      </c>
      <c r="H218" s="48"/>
      <c r="I218" s="99"/>
      <c r="J218" s="49">
        <f t="shared" si="8"/>
        <v>0</v>
      </c>
      <c r="K218" s="50"/>
    </row>
    <row r="219" spans="2:11">
      <c r="B219" s="5">
        <f>+'Completar SOFSE'!A225</f>
        <v>205</v>
      </c>
      <c r="C219" s="6">
        <f>VLOOKUP(B219,'Completar SOFSE'!$A$19:$E$462,2,0)</f>
        <v>1</v>
      </c>
      <c r="D219" s="6" t="str">
        <f>VLOOKUP(B219,'Completar SOFSE'!$A$19:$E$462,3,0)</f>
        <v>unidad</v>
      </c>
      <c r="E219" s="6" t="str">
        <f>VLOOKUP(B219,'Completar SOFSE'!$A$19:$E$462,4,0)</f>
        <v>NUM00830409210N</v>
      </c>
      <c r="F219" s="8" t="str">
        <f>VLOOKUP(B219,'Completar SOFSE'!$A$19:$E$462,5,0)</f>
        <v>DISCO DE ACOPLE</v>
      </c>
      <c r="G219" s="102">
        <f>VLOOKUP(B219,'Completar SOFSE'!$A$19:$F$462,6,0)</f>
        <v>8186962</v>
      </c>
      <c r="H219" s="48"/>
      <c r="I219" s="99"/>
      <c r="J219" s="49">
        <f t="shared" si="8"/>
        <v>0</v>
      </c>
      <c r="K219" s="50"/>
    </row>
    <row r="220" spans="2:11" ht="25.5">
      <c r="B220" s="5">
        <f>+'Completar SOFSE'!A226</f>
        <v>206</v>
      </c>
      <c r="C220" s="6">
        <f>VLOOKUP(B220,'Completar SOFSE'!$A$19:$E$462,2,0)</f>
        <v>1</v>
      </c>
      <c r="D220" s="6" t="str">
        <f>VLOOKUP(B220,'Completar SOFSE'!$A$19:$E$462,3,0)</f>
        <v>unidad</v>
      </c>
      <c r="E220" s="6" t="str">
        <f>VLOOKUP(B220,'Completar SOFSE'!$A$19:$E$462,4,0)</f>
        <v>NUM00830409870N</v>
      </c>
      <c r="F220" s="8" t="str">
        <f>VLOOKUP(B220,'Completar SOFSE'!$A$19:$E$462,5,0)</f>
        <v>CHAVETA DE 9,9MM X 15,9MM X 63,5MM P/ACOPLAM. LOCOMOTORAS GM.</v>
      </c>
      <c r="G220" s="102">
        <f>VLOOKUP(B220,'Completar SOFSE'!$A$19:$F$462,6,0)</f>
        <v>8029538</v>
      </c>
      <c r="H220" s="48"/>
      <c r="I220" s="99"/>
      <c r="J220" s="49">
        <f t="shared" si="8"/>
        <v>0</v>
      </c>
      <c r="K220" s="50"/>
    </row>
    <row r="221" spans="2:11" ht="38.25">
      <c r="B221" s="5">
        <f>+'Completar SOFSE'!A227</f>
        <v>207</v>
      </c>
      <c r="C221" s="6">
        <f>VLOOKUP(B221,'Completar SOFSE'!$A$19:$E$462,2,0)</f>
        <v>1</v>
      </c>
      <c r="D221" s="6" t="str">
        <f>VLOOKUP(B221,'Completar SOFSE'!$A$19:$E$462,3,0)</f>
        <v>unidad</v>
      </c>
      <c r="E221" s="6" t="str">
        <f>VLOOKUP(B221,'Completar SOFSE'!$A$19:$E$462,4,0)</f>
        <v>NUM00830409950N</v>
      </c>
      <c r="F221" s="8" t="str">
        <f>VLOOKUP(B221,'Completar SOFSE'!$A$19:$E$462,5,0)</f>
        <v>TORNILLO ESPECIAL CENTRAL HEX. NF 1 1/4". 12 H X 70 MM. R/F 8029567. LOCOMOTORAS GM.</v>
      </c>
      <c r="G221" s="102" t="str">
        <f>VLOOKUP(B221,'Completar SOFSE'!$A$19:$F$462,6,0)</f>
        <v>8029567 Pl: 0-08-3-7175</v>
      </c>
      <c r="H221" s="48"/>
      <c r="I221" s="99"/>
      <c r="J221" s="49">
        <f t="shared" si="8"/>
        <v>0</v>
      </c>
      <c r="K221" s="50"/>
    </row>
    <row r="222" spans="2:11">
      <c r="B222" s="5">
        <f>+'Completar SOFSE'!A228</f>
        <v>208</v>
      </c>
      <c r="C222" s="6">
        <f>VLOOKUP(B222,'Completar SOFSE'!$A$19:$E$462,2,0)</f>
        <v>1</v>
      </c>
      <c r="D222" s="6" t="str">
        <f>VLOOKUP(B222,'Completar SOFSE'!$A$19:$E$462,3,0)</f>
        <v>unidad</v>
      </c>
      <c r="E222" s="6" t="str">
        <f>VLOOKUP(B222,'Completar SOFSE'!$A$19:$E$462,4,0)</f>
        <v>NUM00830602710N</v>
      </c>
      <c r="F222" s="8" t="str">
        <f>VLOOKUP(B222,'Completar SOFSE'!$A$19:$E$462,5,0)</f>
        <v>EJE CONTROL INYECTORES L/IZQ.</v>
      </c>
      <c r="G222" s="102">
        <f>VLOOKUP(B222,'Completar SOFSE'!$A$19:$F$462,6,0)</f>
        <v>8196853</v>
      </c>
      <c r="H222" s="48"/>
      <c r="I222" s="99"/>
      <c r="J222" s="49">
        <f t="shared" si="8"/>
        <v>0</v>
      </c>
      <c r="K222" s="50"/>
    </row>
    <row r="223" spans="2:11">
      <c r="B223" s="5">
        <f>+'Completar SOFSE'!A229</f>
        <v>209</v>
      </c>
      <c r="C223" s="6">
        <f>VLOOKUP(B223,'Completar SOFSE'!$A$19:$E$462,2,0)</f>
        <v>2</v>
      </c>
      <c r="D223" s="6" t="str">
        <f>VLOOKUP(B223,'Completar SOFSE'!$A$19:$E$462,3,0)</f>
        <v>unidad</v>
      </c>
      <c r="E223" s="6" t="str">
        <f>VLOOKUP(B223,'Completar SOFSE'!$A$19:$E$462,4,0)</f>
        <v>NUM00830602730N</v>
      </c>
      <c r="F223" s="8" t="str">
        <f>VLOOKUP(B223,'Completar SOFSE'!$A$19:$E$462,5,0)</f>
        <v>EJE CONTROL INYECTORES L/DER.</v>
      </c>
      <c r="G223" s="102">
        <f>VLOOKUP(B223,'Completar SOFSE'!$A$19:$F$462,6,0)</f>
        <v>8196854</v>
      </c>
      <c r="H223" s="48"/>
      <c r="I223" s="99"/>
      <c r="J223" s="49">
        <f t="shared" si="8"/>
        <v>0</v>
      </c>
      <c r="K223" s="50"/>
    </row>
    <row r="224" spans="2:11" ht="25.5">
      <c r="B224" s="5">
        <f>+'Completar SOFSE'!A230</f>
        <v>210</v>
      </c>
      <c r="C224" s="6">
        <f>VLOOKUP(B224,'Completar SOFSE'!$A$19:$E$462,2,0)</f>
        <v>22</v>
      </c>
      <c r="D224" s="6" t="str">
        <f>VLOOKUP(B224,'Completar SOFSE'!$A$19:$E$462,3,0)</f>
        <v>unidad</v>
      </c>
      <c r="E224" s="6" t="str">
        <f>VLOOKUP(B224,'Completar SOFSE'!$A$19:$E$462,4,0)</f>
        <v>NUM00830707230N</v>
      </c>
      <c r="F224" s="8" t="str">
        <f>VLOOKUP(B224,'Completar SOFSE'!$A$19:$E$462,5,0)</f>
        <v>SM CAÑO ACEITE PARA ENFRIAMIENTO PISTON. R/F 8053422/9549578</v>
      </c>
      <c r="G224" s="102">
        <f>VLOOKUP(B224,'Completar SOFSE'!$A$19:$F$462,6,0)</f>
        <v>8453422</v>
      </c>
      <c r="H224" s="48"/>
      <c r="I224" s="99"/>
      <c r="J224" s="49">
        <f t="shared" si="8"/>
        <v>0</v>
      </c>
      <c r="K224" s="50"/>
    </row>
    <row r="225" spans="2:11">
      <c r="B225" s="5">
        <f>+'Completar SOFSE'!A231</f>
        <v>211</v>
      </c>
      <c r="C225" s="6">
        <f>VLOOKUP(B225,'Completar SOFSE'!$A$19:$E$462,2,0)</f>
        <v>1</v>
      </c>
      <c r="D225" s="6" t="str">
        <f>VLOOKUP(B225,'Completar SOFSE'!$A$19:$E$462,3,0)</f>
        <v>unidad</v>
      </c>
      <c r="E225" s="6" t="str">
        <f>VLOOKUP(B225,'Completar SOFSE'!$A$19:$E$462,4,0)</f>
        <v>NUM00830710030N</v>
      </c>
      <c r="F225" s="8" t="str">
        <f>VLOOKUP(B225,'Completar SOFSE'!$A$19:$E$462,5,0)</f>
        <v>COLADOR ACEITE P/COJINETE</v>
      </c>
      <c r="G225" s="102">
        <f>VLOOKUP(B225,'Completar SOFSE'!$A$19:$F$462,6,0)</f>
        <v>8320144</v>
      </c>
      <c r="H225" s="48"/>
      <c r="I225" s="99"/>
      <c r="J225" s="49">
        <f t="shared" si="8"/>
        <v>0</v>
      </c>
      <c r="K225" s="50"/>
    </row>
    <row r="226" spans="2:11" ht="25.5">
      <c r="B226" s="5">
        <f>+'Completar SOFSE'!A232</f>
        <v>212</v>
      </c>
      <c r="C226" s="6">
        <f>VLOOKUP(B226,'Completar SOFSE'!$A$19:$E$462,2,0)</f>
        <v>1</v>
      </c>
      <c r="D226" s="6" t="str">
        <f>VLOOKUP(B226,'Completar SOFSE'!$A$19:$E$462,3,0)</f>
        <v>unidad</v>
      </c>
      <c r="E226" s="6" t="str">
        <f>VLOOKUP(B226,'Completar SOFSE'!$A$19:$E$462,4,0)</f>
        <v>NUM00830710210N</v>
      </c>
      <c r="F226" s="8" t="str">
        <f>VLOOKUP(B226,'Completar SOFSE'!$A$19:$E$462,5,0)</f>
        <v>Filtro completo - Conjunto filtro de coladores de aceite.</v>
      </c>
      <c r="G226" s="102">
        <f>VLOOKUP(B226,'Completar SOFSE'!$A$19:$F$462,6,0)</f>
        <v>8308586</v>
      </c>
      <c r="H226" s="48"/>
      <c r="I226" s="99"/>
      <c r="J226" s="49">
        <f t="shared" si="8"/>
        <v>0</v>
      </c>
      <c r="K226" s="50"/>
    </row>
    <row r="227" spans="2:11" ht="25.5">
      <c r="B227" s="5">
        <f>+'Completar SOFSE'!A233</f>
        <v>213</v>
      </c>
      <c r="C227" s="6">
        <f>VLOOKUP(B227,'Completar SOFSE'!$A$19:$E$462,2,0)</f>
        <v>16</v>
      </c>
      <c r="D227" s="6" t="str">
        <f>VLOOKUP(B227,'Completar SOFSE'!$A$19:$E$462,3,0)</f>
        <v>unidad</v>
      </c>
      <c r="E227" s="6" t="str">
        <f>VLOOKUP(B227,'Completar SOFSE'!$A$19:$E$462,4,0)</f>
        <v>NUM00830802750N</v>
      </c>
      <c r="F227" s="8" t="str">
        <f>VLOOKUP(B227,'Completar SOFSE'!$A$19:$E$462,5,0)</f>
        <v>CODO SALIDA AGUA CUL.CILINDRO R/F 8414444. LOC GM G22 Y GT22.</v>
      </c>
      <c r="G227" s="102">
        <f>VLOOKUP(B227,'Completar SOFSE'!$A$19:$F$462,6,0)</f>
        <v>8414444</v>
      </c>
      <c r="H227" s="48"/>
      <c r="I227" s="99"/>
      <c r="J227" s="49">
        <f t="shared" si="8"/>
        <v>0</v>
      </c>
      <c r="K227" s="50"/>
    </row>
    <row r="228" spans="2:11" ht="25.5">
      <c r="B228" s="5">
        <f>+'Completar SOFSE'!A234</f>
        <v>214</v>
      </c>
      <c r="C228" s="6">
        <f>VLOOKUP(B228,'Completar SOFSE'!$A$19:$E$462,2,0)</f>
        <v>12</v>
      </c>
      <c r="D228" s="6" t="str">
        <f>VLOOKUP(B228,'Completar SOFSE'!$A$19:$E$462,3,0)</f>
        <v>unidad</v>
      </c>
      <c r="E228" s="6" t="str">
        <f>VLOOKUP(B228,'Completar SOFSE'!$A$19:$E$462,4,0)</f>
        <v>NUM00830803770N</v>
      </c>
      <c r="F228" s="8" t="str">
        <f>VLOOKUP(B228,'Completar SOFSE'!$A$19:$E$462,5,0)</f>
        <v>TUBO ENTRE MULTIPLE DE AGUA Y CAMISA DE CILINDRO - COMPLETO</v>
      </c>
      <c r="G228" s="102">
        <f>VLOOKUP(B228,'Completar SOFSE'!$A$19:$F$462,6,0)</f>
        <v>8206804</v>
      </c>
      <c r="H228" s="48"/>
      <c r="I228" s="99"/>
      <c r="J228" s="49">
        <f t="shared" si="8"/>
        <v>0</v>
      </c>
      <c r="K228" s="50"/>
    </row>
    <row r="229" spans="2:11" ht="25.5">
      <c r="B229" s="5">
        <f>+'Completar SOFSE'!A235</f>
        <v>215</v>
      </c>
      <c r="C229" s="6">
        <f>VLOOKUP(B229,'Completar SOFSE'!$A$19:$E$462,2,0)</f>
        <v>1</v>
      </c>
      <c r="D229" s="6" t="str">
        <f>VLOOKUP(B229,'Completar SOFSE'!$A$19:$E$462,3,0)</f>
        <v>unidad</v>
      </c>
      <c r="E229" s="6" t="str">
        <f>VLOOKUP(B229,'Completar SOFSE'!$A$19:$E$462,4,0)</f>
        <v>NUM00830821410N</v>
      </c>
      <c r="F229" s="8" t="str">
        <f>VLOOKUP(B229,'Completar SOFSE'!$A$19:$E$462,5,0)</f>
        <v>Grifo de prueba del dispositivo de baja presión de agua, para MD 645-E3 de locomotoras GM.</v>
      </c>
      <c r="G229" s="102">
        <f>VLOOKUP(B229,'Completar SOFSE'!$A$19:$F$462,6,0)</f>
        <v>8412324</v>
      </c>
      <c r="H229" s="48"/>
      <c r="I229" s="99"/>
      <c r="J229" s="49">
        <f t="shared" si="8"/>
        <v>0</v>
      </c>
      <c r="K229" s="50"/>
    </row>
    <row r="230" spans="2:11" ht="25.5">
      <c r="B230" s="5">
        <f>+'Completar SOFSE'!A236</f>
        <v>216</v>
      </c>
      <c r="C230" s="6">
        <f>VLOOKUP(B230,'Completar SOFSE'!$A$19:$E$462,2,0)</f>
        <v>1</v>
      </c>
      <c r="D230" s="6" t="str">
        <f>VLOOKUP(B230,'Completar SOFSE'!$A$19:$E$462,3,0)</f>
        <v>unidad</v>
      </c>
      <c r="E230" s="6" t="str">
        <f>VLOOKUP(B230,'Completar SOFSE'!$A$19:$E$462,4,0)</f>
        <v>NUM91304440000N</v>
      </c>
      <c r="F230" s="8" t="str">
        <f>VLOOKUP(B230,'Completar SOFSE'!$A$19:$E$462,5,0)</f>
        <v>BRIDA DE ACOPLAMIENTO - LOCOMOTORAS GENERAL MOTORS.</v>
      </c>
      <c r="G230" s="102">
        <f>VLOOKUP(B230,'Completar SOFSE'!$A$19:$F$462,6,0)</f>
        <v>8081367</v>
      </c>
      <c r="H230" s="48"/>
      <c r="I230" s="99"/>
      <c r="J230" s="49">
        <f t="shared" si="8"/>
        <v>0</v>
      </c>
      <c r="K230" s="50"/>
    </row>
    <row r="231" spans="2:11" ht="25.5">
      <c r="B231" s="5">
        <f>+'Completar SOFSE'!A237</f>
        <v>217</v>
      </c>
      <c r="C231" s="6">
        <f>VLOOKUP(B231,'Completar SOFSE'!$A$19:$E$462,2,0)</f>
        <v>40</v>
      </c>
      <c r="D231" s="6" t="str">
        <f>VLOOKUP(B231,'Completar SOFSE'!$A$19:$E$462,3,0)</f>
        <v>unidad</v>
      </c>
      <c r="E231" s="6" t="str">
        <f>VLOOKUP(B231,'Completar SOFSE'!$A$19:$E$462,4,0)</f>
        <v>NUM91306750000N</v>
      </c>
      <c r="F231" s="8" t="str">
        <f>VLOOKUP(B231,'Completar SOFSE'!$A$19:$E$462,5,0)</f>
        <v>TORNILLO CABEZA HEXAGONAL NF 15,8 (5/8") X 41MM - 18H</v>
      </c>
      <c r="G231" s="102">
        <f>VLOOKUP(B231,'Completar SOFSE'!$A$19:$F$462,6,0)</f>
        <v>271584</v>
      </c>
      <c r="H231" s="48"/>
      <c r="I231" s="99"/>
      <c r="J231" s="49">
        <f t="shared" si="8"/>
        <v>0</v>
      </c>
      <c r="K231" s="50"/>
    </row>
    <row r="232" spans="2:11" ht="25.5">
      <c r="B232" s="5">
        <f>+'Completar SOFSE'!A238</f>
        <v>218</v>
      </c>
      <c r="C232" s="6">
        <f>VLOOKUP(B232,'Completar SOFSE'!$A$19:$E$462,2,0)</f>
        <v>1</v>
      </c>
      <c r="D232" s="6" t="str">
        <f>VLOOKUP(B232,'Completar SOFSE'!$A$19:$E$462,3,0)</f>
        <v>unidad</v>
      </c>
      <c r="E232" s="6" t="str">
        <f>VLOOKUP(B232,'Completar SOFSE'!$A$19:$E$462,4,0)</f>
        <v>NUM00850523880N</v>
      </c>
      <c r="F232" s="8" t="str">
        <f>VLOOKUP(B232,'Completar SOFSE'!$A$19:$E$462,5,0)</f>
        <v>Kit de reparación para válvula P.M. 2-A-2 horizontal. R/F: 40014455</v>
      </c>
      <c r="G232" s="102">
        <f>VLOOKUP(B232,'Completar SOFSE'!$A$19:$F$462,6,0)</f>
        <v>40014455</v>
      </c>
      <c r="H232" s="48"/>
      <c r="I232" s="99"/>
      <c r="J232" s="49">
        <f t="shared" si="8"/>
        <v>0</v>
      </c>
      <c r="K232" s="50"/>
    </row>
    <row r="233" spans="2:11" ht="25.5">
      <c r="B233" s="5">
        <f>+'Completar SOFSE'!A239</f>
        <v>219</v>
      </c>
      <c r="C233" s="6">
        <f>VLOOKUP(B233,'Completar SOFSE'!$A$19:$E$462,2,0)</f>
        <v>17</v>
      </c>
      <c r="D233" s="6" t="str">
        <f>VLOOKUP(B233,'Completar SOFSE'!$A$19:$E$462,3,0)</f>
        <v>unidad</v>
      </c>
      <c r="E233" s="6" t="str">
        <f>VLOOKUP(B233,'Completar SOFSE'!$A$19:$E$462,4,0)</f>
        <v>NUM00860617610N</v>
      </c>
      <c r="F233" s="8" t="str">
        <f>VLOOKUP(B233,'Completar SOFSE'!$A$19:$E$462,5,0)</f>
        <v>CONTACTO PRINCIPAL CONTACTO G12. R/F 8102357</v>
      </c>
      <c r="G233" s="102">
        <f>VLOOKUP(B233,'Completar SOFSE'!$A$19:$F$462,6,0)</f>
        <v>8102357</v>
      </c>
      <c r="H233" s="48"/>
      <c r="I233" s="99"/>
      <c r="J233" s="49">
        <f t="shared" ref="J233:J286" si="9">+(C233*H233)*I233</f>
        <v>0</v>
      </c>
      <c r="K233" s="50"/>
    </row>
    <row r="234" spans="2:11" ht="25.5">
      <c r="B234" s="5">
        <f>+'Completar SOFSE'!A240</f>
        <v>220</v>
      </c>
      <c r="C234" s="6">
        <f>VLOOKUP(B234,'Completar SOFSE'!$A$19:$E$462,2,0)</f>
        <v>69</v>
      </c>
      <c r="D234" s="6" t="str">
        <f>VLOOKUP(B234,'Completar SOFSE'!$A$19:$E$462,3,0)</f>
        <v>unidad</v>
      </c>
      <c r="E234" s="6" t="str">
        <f>VLOOKUP(B234,'Completar SOFSE'!$A$19:$E$462,4,0)</f>
        <v>NUM85320243800N</v>
      </c>
      <c r="F234" s="8" t="str">
        <f>VLOOKUP(B234,'Completar SOFSE'!$A$19:$E$462,5,0)</f>
        <v>LAMPARA INCANDESCENTE E27 - 75 V 50 W</v>
      </c>
      <c r="G234" s="102">
        <f>VLOOKUP(B234,'Completar SOFSE'!$A$19:$F$462,6,0)</f>
        <v>8094886</v>
      </c>
      <c r="H234" s="48"/>
      <c r="I234" s="99"/>
      <c r="J234" s="49">
        <f t="shared" si="9"/>
        <v>0</v>
      </c>
      <c r="K234" s="50"/>
    </row>
    <row r="235" spans="2:11">
      <c r="B235" s="5">
        <f>+'Completar SOFSE'!A241</f>
        <v>221</v>
      </c>
      <c r="C235" s="6">
        <f>VLOOKUP(B235,'Completar SOFSE'!$A$19:$E$462,2,0)</f>
        <v>1</v>
      </c>
      <c r="D235" s="6" t="str">
        <f>VLOOKUP(B235,'Completar SOFSE'!$A$19:$E$462,3,0)</f>
        <v>unidad</v>
      </c>
      <c r="E235" s="6" t="str">
        <f>VLOOKUP(B235,'Completar SOFSE'!$A$19:$E$462,4,0)</f>
        <v>NUM00830906790N</v>
      </c>
      <c r="F235" s="8" t="str">
        <f>VLOOKUP(B235,'Completar SOFSE'!$A$19:$E$462,5,0)</f>
        <v>RECEPTÁCULO 16 POLOS MACHO WOO</v>
      </c>
      <c r="G235" s="102">
        <f>VLOOKUP(B235,'Completar SOFSE'!$A$19:$F$462,6,0)</f>
        <v>8460061</v>
      </c>
      <c r="H235" s="48"/>
      <c r="I235" s="99"/>
      <c r="J235" s="49">
        <f t="shared" si="9"/>
        <v>0</v>
      </c>
      <c r="K235" s="50"/>
    </row>
    <row r="236" spans="2:11">
      <c r="B236" s="5">
        <f>+'Completar SOFSE'!A242</f>
        <v>222</v>
      </c>
      <c r="C236" s="6">
        <f>VLOOKUP(B236,'Completar SOFSE'!$A$19:$E$462,2,0)</f>
        <v>1</v>
      </c>
      <c r="D236" s="6" t="str">
        <f>VLOOKUP(B236,'Completar SOFSE'!$A$19:$E$462,3,0)</f>
        <v>unidad</v>
      </c>
      <c r="E236" s="6" t="str">
        <f>VLOOKUP(B236,'Completar SOFSE'!$A$19:$E$462,4,0)</f>
        <v>NUM00830909870N</v>
      </c>
      <c r="F236" s="8" t="str">
        <f>VLOOKUP(B236,'Completar SOFSE'!$A$19:$E$462,5,0)</f>
        <v>PLACA TRIANGULAR COMPLETA.</v>
      </c>
      <c r="G236" s="102">
        <f>VLOOKUP(B236,'Completar SOFSE'!$A$19:$F$462,6,0)</f>
        <v>9333521</v>
      </c>
      <c r="H236" s="48"/>
      <c r="I236" s="99"/>
      <c r="J236" s="49">
        <f t="shared" si="9"/>
        <v>0</v>
      </c>
      <c r="K236" s="50"/>
    </row>
    <row r="237" spans="2:11" ht="38.25">
      <c r="B237" s="5">
        <f>+'Completar SOFSE'!A243</f>
        <v>223</v>
      </c>
      <c r="C237" s="6">
        <f>VLOOKUP(B237,'Completar SOFSE'!$A$19:$E$462,2,0)</f>
        <v>4</v>
      </c>
      <c r="D237" s="6" t="str">
        <f>VLOOKUP(B237,'Completar SOFSE'!$A$19:$E$462,3,0)</f>
        <v>unidad</v>
      </c>
      <c r="E237" s="6" t="str">
        <f>VLOOKUP(B237,'Completar SOFSE'!$A$19:$E$462,4,0)</f>
        <v>NUM90064390000N</v>
      </c>
      <c r="F237" s="8" t="str">
        <f>VLOOKUP(B237,'Completar SOFSE'!$A$19:$E$462,5,0)</f>
        <v>BOBINA P/SOLENOIDE . REGULADOR MOTOR DIESEL LOCS, GM, GE, ALCO, GAIA.</v>
      </c>
      <c r="G237" s="102">
        <f>VLOOKUP(B237,'Completar SOFSE'!$A$19:$F$462,6,0)</f>
        <v>8113756</v>
      </c>
      <c r="H237" s="48"/>
      <c r="I237" s="99"/>
      <c r="J237" s="49">
        <f t="shared" si="9"/>
        <v>0</v>
      </c>
      <c r="K237" s="50"/>
    </row>
    <row r="238" spans="2:11" ht="25.5">
      <c r="B238" s="5">
        <f>+'Completar SOFSE'!A244</f>
        <v>224</v>
      </c>
      <c r="C238" s="6">
        <f>VLOOKUP(B238,'Completar SOFSE'!$A$19:$E$462,2,0)</f>
        <v>1</v>
      </c>
      <c r="D238" s="6" t="str">
        <f>VLOOKUP(B238,'Completar SOFSE'!$A$19:$E$462,3,0)</f>
        <v>unidad</v>
      </c>
      <c r="E238" s="6" t="str">
        <f>VLOOKUP(B238,'Completar SOFSE'!$A$19:$E$462,4,0)</f>
        <v>NUM90064580000N</v>
      </c>
      <c r="F238" s="8" t="str">
        <f>VLOOKUP(B238,'Completar SOFSE'!$A$19:$E$462,5,0)</f>
        <v>PLACA TRIANGULAR C/GRAPA. LOCOMOTORAS GM, GE, ALCO, GAIA.</v>
      </c>
      <c r="G238" s="102">
        <f>VLOOKUP(B238,'Completar SOFSE'!$A$19:$F$462,6,0)</f>
        <v>8113795</v>
      </c>
      <c r="H238" s="48"/>
      <c r="I238" s="99"/>
      <c r="J238" s="49">
        <f t="shared" si="9"/>
        <v>0</v>
      </c>
      <c r="K238" s="50"/>
    </row>
    <row r="239" spans="2:11" ht="25.5">
      <c r="B239" s="5">
        <f>+'Completar SOFSE'!A245</f>
        <v>225</v>
      </c>
      <c r="C239" s="6">
        <f>VLOOKUP(B239,'Completar SOFSE'!$A$19:$E$462,2,0)</f>
        <v>3</v>
      </c>
      <c r="D239" s="6" t="str">
        <f>VLOOKUP(B239,'Completar SOFSE'!$A$19:$E$462,3,0)</f>
        <v>unidad</v>
      </c>
      <c r="E239" s="6" t="str">
        <f>VLOOKUP(B239,'Completar SOFSE'!$A$19:$E$462,4,0)</f>
        <v>NUM90066780000N</v>
      </c>
      <c r="F239" s="8" t="str">
        <f>VLOOKUP(B239,'Completar SOFSE'!$A$19:$E$462,5,0)</f>
        <v>RESORTE EXTERIOR ACUMULADOR. CAJA DE POTENCIA. REGULADOR.</v>
      </c>
      <c r="G239" s="102">
        <f>VLOOKUP(B239,'Completar SOFSE'!$A$19:$F$462,6,0)</f>
        <v>8149471</v>
      </c>
      <c r="H239" s="48"/>
      <c r="I239" s="99"/>
      <c r="J239" s="49">
        <f t="shared" si="9"/>
        <v>0</v>
      </c>
      <c r="K239" s="50"/>
    </row>
    <row r="240" spans="2:11" ht="25.5">
      <c r="B240" s="5">
        <f>+'Completar SOFSE'!A246</f>
        <v>226</v>
      </c>
      <c r="C240" s="6">
        <f>VLOOKUP(B240,'Completar SOFSE'!$A$19:$E$462,2,0)</f>
        <v>3</v>
      </c>
      <c r="D240" s="6" t="str">
        <f>VLOOKUP(B240,'Completar SOFSE'!$A$19:$E$462,3,0)</f>
        <v>unidad</v>
      </c>
      <c r="E240" s="6" t="str">
        <f>VLOOKUP(B240,'Completar SOFSE'!$A$19:$E$462,4,0)</f>
        <v>NUM90066890000N</v>
      </c>
      <c r="F240" s="8" t="str">
        <f>VLOOKUP(B240,'Completar SOFSE'!$A$19:$E$462,5,0)</f>
        <v>RESORTE AMORTIGUADOR. CAJA DE POTENCIA. REGULADOR.</v>
      </c>
      <c r="G240" s="102">
        <f>VLOOKUP(B240,'Completar SOFSE'!$A$19:$F$462,6,0)</f>
        <v>8152072</v>
      </c>
      <c r="H240" s="48"/>
      <c r="I240" s="99"/>
      <c r="J240" s="49">
        <f t="shared" si="9"/>
        <v>0</v>
      </c>
      <c r="K240" s="50"/>
    </row>
    <row r="241" spans="2:11" ht="25.5">
      <c r="B241" s="5">
        <f>+'Completar SOFSE'!A247</f>
        <v>227</v>
      </c>
      <c r="C241" s="6">
        <f>VLOOKUP(B241,'Completar SOFSE'!$A$19:$E$462,2,0)</f>
        <v>1</v>
      </c>
      <c r="D241" s="6" t="str">
        <f>VLOOKUP(B241,'Completar SOFSE'!$A$19:$E$462,3,0)</f>
        <v>unidad</v>
      </c>
      <c r="E241" s="6" t="str">
        <f>VLOOKUP(B241,'Completar SOFSE'!$A$19:$E$462,4,0)</f>
        <v>NUM91313000000N</v>
      </c>
      <c r="F241" s="8" t="str">
        <f>VLOOKUP(B241,'Completar SOFSE'!$A$19:$E$462,5,0)</f>
        <v>Conector Completo 16 Polos para Regulador WoodWard. Locomotora GM GT22</v>
      </c>
      <c r="G241" s="102">
        <f>VLOOKUP(B241,'Completar SOFSE'!$A$19:$F$462,6,0)</f>
        <v>8453146</v>
      </c>
      <c r="H241" s="48"/>
      <c r="I241" s="99"/>
      <c r="J241" s="49">
        <f t="shared" si="9"/>
        <v>0</v>
      </c>
      <c r="K241" s="50"/>
    </row>
    <row r="242" spans="2:11" ht="25.5">
      <c r="B242" s="5">
        <f>+'Completar SOFSE'!A248</f>
        <v>228</v>
      </c>
      <c r="C242" s="6">
        <f>VLOOKUP(B242,'Completar SOFSE'!$A$19:$E$462,2,0)</f>
        <v>3</v>
      </c>
      <c r="D242" s="6" t="str">
        <f>VLOOKUP(B242,'Completar SOFSE'!$A$19:$E$462,3,0)</f>
        <v>unidad</v>
      </c>
      <c r="E242" s="6" t="str">
        <f>VLOOKUP(B242,'Completar SOFSE'!$A$19:$E$462,4,0)</f>
        <v>NUM00830601190N</v>
      </c>
      <c r="F242" s="8" t="str">
        <f>VLOOKUP(B242,'Completar SOFSE'!$A$19:$E$462,5,0)</f>
        <v>TOBERA PARA INYECTOR MOTOR DIESEL CATERPILLAR DE LOC. GE U10</v>
      </c>
      <c r="G242" s="102">
        <f>VLOOKUP(B242,'Completar SOFSE'!$A$19:$F$462,6,0)</f>
        <v>5229230</v>
      </c>
      <c r="H242" s="48"/>
      <c r="I242" s="99"/>
      <c r="J242" s="49">
        <f t="shared" si="9"/>
        <v>0</v>
      </c>
      <c r="K242" s="50"/>
    </row>
    <row r="243" spans="2:11" ht="25.5">
      <c r="B243" s="5">
        <f>+'Completar SOFSE'!A249</f>
        <v>229</v>
      </c>
      <c r="C243" s="6">
        <f>VLOOKUP(B243,'Completar SOFSE'!$A$19:$E$462,2,0)</f>
        <v>1</v>
      </c>
      <c r="D243" s="6" t="str">
        <f>VLOOKUP(B243,'Completar SOFSE'!$A$19:$E$462,3,0)</f>
        <v>unidad</v>
      </c>
      <c r="E243" s="6" t="str">
        <f>VLOOKUP(B243,'Completar SOFSE'!$A$19:$E$462,4,0)</f>
        <v>NUM00830612080N</v>
      </c>
      <c r="F243" s="8" t="str">
        <f>VLOOKUP(B243,'Completar SOFSE'!$A$19:$E$462,5,0)</f>
        <v>PERNO R/F 40019587, PLANO 008306DTMR0309 ITEM 1</v>
      </c>
      <c r="G243" s="102" t="str">
        <f>VLOOKUP(B243,'Completar SOFSE'!$A$19:$F$462,6,0)</f>
        <v>9427520 Pl: 008306DTMR0309</v>
      </c>
      <c r="H243" s="48"/>
      <c r="I243" s="99"/>
      <c r="J243" s="49">
        <f t="shared" si="9"/>
        <v>0</v>
      </c>
      <c r="K243" s="50"/>
    </row>
    <row r="244" spans="2:11">
      <c r="B244" s="5">
        <f>+'Completar SOFSE'!A250</f>
        <v>230</v>
      </c>
      <c r="C244" s="6">
        <f>VLOOKUP(B244,'Completar SOFSE'!$A$19:$E$462,2,0)</f>
        <v>10</v>
      </c>
      <c r="D244" s="6" t="str">
        <f>VLOOKUP(B244,'Completar SOFSE'!$A$19:$E$462,3,0)</f>
        <v>unidad</v>
      </c>
      <c r="E244" s="6" t="str">
        <f>VLOOKUP(B244,'Completar SOFSE'!$A$19:$E$462,4,0)</f>
        <v>NUM00830714530N</v>
      </c>
      <c r="F244" s="8" t="str">
        <f>VLOOKUP(B244,'Completar SOFSE'!$A$19:$E$462,5,0)</f>
        <v>RESORTE P/VÁLVULA</v>
      </c>
      <c r="G244" s="102">
        <f>VLOOKUP(B244,'Completar SOFSE'!$A$19:$F$462,6,0)</f>
        <v>8343677</v>
      </c>
      <c r="H244" s="48"/>
      <c r="I244" s="99"/>
      <c r="J244" s="49">
        <f t="shared" si="9"/>
        <v>0</v>
      </c>
      <c r="K244" s="50"/>
    </row>
    <row r="245" spans="2:11" ht="25.5">
      <c r="B245" s="5">
        <f>+'Completar SOFSE'!A251</f>
        <v>231</v>
      </c>
      <c r="C245" s="6">
        <f>VLOOKUP(B245,'Completar SOFSE'!$A$19:$E$462,2,0)</f>
        <v>8</v>
      </c>
      <c r="D245" s="6" t="str">
        <f>VLOOKUP(B245,'Completar SOFSE'!$A$19:$E$462,3,0)</f>
        <v>unidad</v>
      </c>
      <c r="E245" s="6" t="str">
        <f>VLOOKUP(B245,'Completar SOFSE'!$A$19:$E$462,4,0)</f>
        <v>NUM00830714690N</v>
      </c>
      <c r="F245" s="8" t="str">
        <f>VLOOKUP(B245,'Completar SOFSE'!$A$19:$E$462,5,0)</f>
        <v>ELEM FILT 190.5MM P/FILTRO POST D/RESUM</v>
      </c>
      <c r="G245" s="102">
        <f>VLOOKUP(B245,'Completar SOFSE'!$A$19:$F$462,6,0)</f>
        <v>8340000</v>
      </c>
      <c r="H245" s="48"/>
      <c r="I245" s="99"/>
      <c r="J245" s="49">
        <f t="shared" si="9"/>
        <v>0</v>
      </c>
      <c r="K245" s="50"/>
    </row>
    <row r="246" spans="2:11">
      <c r="B246" s="5">
        <f>+'Completar SOFSE'!A252</f>
        <v>232</v>
      </c>
      <c r="C246" s="6">
        <f>VLOOKUP(B246,'Completar SOFSE'!$A$19:$E$462,2,0)</f>
        <v>1</v>
      </c>
      <c r="D246" s="6" t="str">
        <f>VLOOKUP(B246,'Completar SOFSE'!$A$19:$E$462,3,0)</f>
        <v>unidad</v>
      </c>
      <c r="E246" s="6" t="str">
        <f>VLOOKUP(B246,'Completar SOFSE'!$A$19:$E$462,4,0)</f>
        <v>NUM00830718390N</v>
      </c>
      <c r="F246" s="8" t="str">
        <f>VLOOKUP(B246,'Completar SOFSE'!$A$19:$E$462,5,0)</f>
        <v>SOPORTE DE RETÉN</v>
      </c>
      <c r="G246" s="102">
        <f>VLOOKUP(B246,'Completar SOFSE'!$A$19:$F$462,6,0)</f>
        <v>9505522</v>
      </c>
      <c r="H246" s="48"/>
      <c r="I246" s="99"/>
      <c r="J246" s="49">
        <f t="shared" si="9"/>
        <v>0</v>
      </c>
      <c r="K246" s="50"/>
    </row>
    <row r="247" spans="2:11" ht="25.5">
      <c r="B247" s="5">
        <f>+'Completar SOFSE'!A253</f>
        <v>233</v>
      </c>
      <c r="C247" s="6">
        <f>VLOOKUP(B247,'Completar SOFSE'!$A$19:$E$462,2,0)</f>
        <v>1</v>
      </c>
      <c r="D247" s="6" t="str">
        <f>VLOOKUP(B247,'Completar SOFSE'!$A$19:$E$462,3,0)</f>
        <v>unidad</v>
      </c>
      <c r="E247" s="6" t="str">
        <f>VLOOKUP(B247,'Completar SOFSE'!$A$19:$E$462,4,0)</f>
        <v>NUM00830723820N</v>
      </c>
      <c r="F247" s="8" t="str">
        <f>VLOOKUP(B247,'Completar SOFSE'!$A$19:$E$462,5,0)</f>
        <v>Unión tipo "Dresser", Diámetro 1" y largo 7" 1/2 para motores Diesel. Loc GM.</v>
      </c>
      <c r="G247" s="102">
        <f>VLOOKUP(B247,'Completar SOFSE'!$A$19:$F$462,6,0)</f>
        <v>8472849</v>
      </c>
      <c r="H247" s="48"/>
      <c r="I247" s="99"/>
      <c r="J247" s="49">
        <f t="shared" si="9"/>
        <v>0</v>
      </c>
      <c r="K247" s="50"/>
    </row>
    <row r="248" spans="2:11">
      <c r="B248" s="5">
        <f>+'Completar SOFSE'!A254</f>
        <v>234</v>
      </c>
      <c r="C248" s="6">
        <f>VLOOKUP(B248,'Completar SOFSE'!$A$19:$E$462,2,0)</f>
        <v>1</v>
      </c>
      <c r="D248" s="6" t="str">
        <f>VLOOKUP(B248,'Completar SOFSE'!$A$19:$E$462,3,0)</f>
        <v>unidad</v>
      </c>
      <c r="E248" s="6" t="str">
        <f>VLOOKUP(B248,'Completar SOFSE'!$A$19:$E$462,4,0)</f>
        <v>NUM00830730080N</v>
      </c>
      <c r="F248" s="8" t="str">
        <f>VLOOKUP(B248,'Completar SOFSE'!$A$19:$E$462,5,0)</f>
        <v>MANGA P/PROTECTOR DE BAJA PRESIÓN</v>
      </c>
      <c r="G248" s="102">
        <f>VLOOKUP(B248,'Completar SOFSE'!$A$19:$F$462,6,0)</f>
        <v>8477002</v>
      </c>
      <c r="H248" s="48"/>
      <c r="I248" s="99"/>
      <c r="J248" s="49">
        <f t="shared" si="9"/>
        <v>0</v>
      </c>
      <c r="K248" s="50"/>
    </row>
    <row r="249" spans="2:11">
      <c r="B249" s="5">
        <f>+'Completar SOFSE'!A255</f>
        <v>235</v>
      </c>
      <c r="C249" s="6">
        <f>VLOOKUP(B249,'Completar SOFSE'!$A$19:$E$462,2,0)</f>
        <v>1</v>
      </c>
      <c r="D249" s="6" t="str">
        <f>VLOOKUP(B249,'Completar SOFSE'!$A$19:$E$462,3,0)</f>
        <v>unidad</v>
      </c>
      <c r="E249" s="6" t="str">
        <f>VLOOKUP(B249,'Completar SOFSE'!$A$19:$E$462,4,0)</f>
        <v>NUM00830730100N</v>
      </c>
      <c r="F249" s="8" t="str">
        <f>VLOOKUP(B249,'Completar SOFSE'!$A$19:$E$462,5,0)</f>
        <v>MANGA P/PROTECTOR DE BAJA PRESIÓN</v>
      </c>
      <c r="G249" s="102">
        <f>VLOOKUP(B249,'Completar SOFSE'!$A$19:$F$462,6,0)</f>
        <v>8491460</v>
      </c>
      <c r="H249" s="48"/>
      <c r="I249" s="99"/>
      <c r="J249" s="49">
        <f t="shared" si="9"/>
        <v>0</v>
      </c>
      <c r="K249" s="50"/>
    </row>
    <row r="250" spans="2:11" ht="25.5">
      <c r="B250" s="5">
        <f>+'Completar SOFSE'!A256</f>
        <v>236</v>
      </c>
      <c r="C250" s="6">
        <f>VLOOKUP(B250,'Completar SOFSE'!$A$19:$E$462,2,0)</f>
        <v>1</v>
      </c>
      <c r="D250" s="6" t="str">
        <f>VLOOKUP(B250,'Completar SOFSE'!$A$19:$E$462,3,0)</f>
        <v>unidad</v>
      </c>
      <c r="E250" s="6" t="str">
        <f>VLOOKUP(B250,'Completar SOFSE'!$A$19:$E$462,4,0)</f>
        <v>NUM00830805380N</v>
      </c>
      <c r="F250" s="8" t="str">
        <f>VLOOKUP(B250,'Completar SOFSE'!$A$19:$E$462,5,0)</f>
        <v>MALLA DE LA TAPA ENTRADA DE AGUA AL RADIADOR. R/F 8432428</v>
      </c>
      <c r="G250" s="102">
        <f>VLOOKUP(B250,'Completar SOFSE'!$A$19:$F$462,6,0)</f>
        <v>8432428</v>
      </c>
      <c r="H250" s="48"/>
      <c r="I250" s="99"/>
      <c r="J250" s="49">
        <f t="shared" si="9"/>
        <v>0</v>
      </c>
      <c r="K250" s="50"/>
    </row>
    <row r="251" spans="2:11">
      <c r="B251" s="5">
        <f>+'Completar SOFSE'!A257</f>
        <v>237</v>
      </c>
      <c r="C251" s="6">
        <f>VLOOKUP(B251,'Completar SOFSE'!$A$19:$E$462,2,0)</f>
        <v>1</v>
      </c>
      <c r="D251" s="6" t="str">
        <f>VLOOKUP(B251,'Completar SOFSE'!$A$19:$E$462,3,0)</f>
        <v>unidad</v>
      </c>
      <c r="E251" s="6" t="str">
        <f>VLOOKUP(B251,'Completar SOFSE'!$A$19:$E$462,4,0)</f>
        <v>NUM00830900080N</v>
      </c>
      <c r="F251" s="8" t="str">
        <f>VLOOKUP(B251,'Completar SOFSE'!$A$19:$E$462,5,0)</f>
        <v>REGULADOR WOODWARD GM R/F 9549693</v>
      </c>
      <c r="G251" s="102">
        <f>VLOOKUP(B251,'Completar SOFSE'!$A$19:$F$462,6,0)</f>
        <v>9549693</v>
      </c>
      <c r="H251" s="48"/>
      <c r="I251" s="99"/>
      <c r="J251" s="49">
        <f t="shared" si="9"/>
        <v>0</v>
      </c>
      <c r="K251" s="50"/>
    </row>
    <row r="252" spans="2:11">
      <c r="B252" s="5">
        <f>+'Completar SOFSE'!A258</f>
        <v>238</v>
      </c>
      <c r="C252" s="6">
        <f>VLOOKUP(B252,'Completar SOFSE'!$A$19:$E$462,2,0)</f>
        <v>1</v>
      </c>
      <c r="D252" s="6" t="str">
        <f>VLOOKUP(B252,'Completar SOFSE'!$A$19:$E$462,3,0)</f>
        <v>unidad</v>
      </c>
      <c r="E252" s="6" t="str">
        <f>VLOOKUP(B252,'Completar SOFSE'!$A$19:$E$462,4,0)</f>
        <v>NUM00830528540N</v>
      </c>
      <c r="F252" s="8" t="str">
        <f>VLOOKUP(B252,'Completar SOFSE'!$A$19:$E$462,5,0)</f>
        <v>CONDUCTO P/AIRE</v>
      </c>
      <c r="G252" s="102">
        <f>VLOOKUP(B252,'Completar SOFSE'!$A$19:$F$462,6,0)</f>
        <v>9553516</v>
      </c>
      <c r="H252" s="48"/>
      <c r="I252" s="99"/>
      <c r="J252" s="49">
        <f t="shared" si="9"/>
        <v>0</v>
      </c>
      <c r="K252" s="50"/>
    </row>
    <row r="253" spans="2:11">
      <c r="B253" s="5">
        <f>+'Completar SOFSE'!A259</f>
        <v>239</v>
      </c>
      <c r="C253" s="6">
        <f>VLOOKUP(B253,'Completar SOFSE'!$A$19:$E$462,2,0)</f>
        <v>1</v>
      </c>
      <c r="D253" s="6" t="str">
        <f>VLOOKUP(B253,'Completar SOFSE'!$A$19:$E$462,3,0)</f>
        <v>unidad</v>
      </c>
      <c r="E253" s="6" t="str">
        <f>VLOOKUP(B253,'Completar SOFSE'!$A$19:$E$462,4,0)</f>
        <v>NUM00860947290N</v>
      </c>
      <c r="F253" s="8" t="str">
        <f>VLOOKUP(B253,'Completar SOFSE'!$A$19:$E$462,5,0)</f>
        <v>CONJ.RESIST.TUB.RE17,,6000/120</v>
      </c>
      <c r="G253" s="102">
        <f>VLOOKUP(B253,'Completar SOFSE'!$A$19:$F$462,6,0)</f>
        <v>8470928</v>
      </c>
      <c r="H253" s="48"/>
      <c r="I253" s="99"/>
      <c r="J253" s="49">
        <f t="shared" si="9"/>
        <v>0</v>
      </c>
      <c r="K253" s="50"/>
    </row>
    <row r="254" spans="2:11" ht="25.5">
      <c r="B254" s="5">
        <f>+'Completar SOFSE'!A260</f>
        <v>240</v>
      </c>
      <c r="C254" s="6">
        <f>VLOOKUP(B254,'Completar SOFSE'!$A$19:$E$462,2,0)</f>
        <v>1</v>
      </c>
      <c r="D254" s="6" t="str">
        <f>VLOOKUP(B254,'Completar SOFSE'!$A$19:$E$462,3,0)</f>
        <v>unidad</v>
      </c>
      <c r="E254" s="6" t="str">
        <f>VLOOKUP(B254,'Completar SOFSE'!$A$19:$E$462,4,0)</f>
        <v>NUM00850523630N</v>
      </c>
      <c r="F254" s="8" t="str">
        <f>VLOOKUP(B254,'Completar SOFSE'!$A$19:$E$462,5,0)</f>
        <v>VÁLVULA DE RETENCIÓN P.M. 2-A-2, HORIZONTAL, COMP. R/F 8331916</v>
      </c>
      <c r="G254" s="102">
        <f>VLOOKUP(B254,'Completar SOFSE'!$A$19:$F$462,6,0)</f>
        <v>8331916</v>
      </c>
      <c r="H254" s="48"/>
      <c r="I254" s="99"/>
      <c r="J254" s="49">
        <f t="shared" si="9"/>
        <v>0</v>
      </c>
      <c r="K254" s="50"/>
    </row>
    <row r="255" spans="2:11" ht="25.5">
      <c r="B255" s="5">
        <f>+'Completar SOFSE'!A261</f>
        <v>241</v>
      </c>
      <c r="C255" s="6">
        <f>VLOOKUP(B255,'Completar SOFSE'!$A$19:$E$462,2,0)</f>
        <v>1</v>
      </c>
      <c r="D255" s="6" t="str">
        <f>VLOOKUP(B255,'Completar SOFSE'!$A$19:$E$462,3,0)</f>
        <v>unidad</v>
      </c>
      <c r="E255" s="6" t="str">
        <f>VLOOKUP(B255,'Completar SOFSE'!$A$19:$E$462,4,0)</f>
        <v>NUM00860951910N</v>
      </c>
      <c r="F255" s="8" t="str">
        <f>VLOOKUP(B255,'Completar SOFSE'!$A$19:$E$462,5,0)</f>
        <v>Diodo silicÃn 3 A  de módulo de circuito para locomotoras GM.</v>
      </c>
      <c r="G255" s="102">
        <f>VLOOKUP(B255,'Completar SOFSE'!$A$19:$F$462,6,0)</f>
        <v>8421019</v>
      </c>
      <c r="H255" s="48"/>
      <c r="I255" s="99"/>
      <c r="J255" s="49">
        <f t="shared" si="9"/>
        <v>0</v>
      </c>
      <c r="K255" s="50"/>
    </row>
    <row r="256" spans="2:11">
      <c r="B256" s="5">
        <f>+'Completar SOFSE'!A262</f>
        <v>242</v>
      </c>
      <c r="C256" s="6">
        <f>VLOOKUP(B256,'Completar SOFSE'!$A$19:$E$462,2,0)</f>
        <v>1</v>
      </c>
      <c r="D256" s="6" t="str">
        <f>VLOOKUP(B256,'Completar SOFSE'!$A$19:$E$462,3,0)</f>
        <v>unidad</v>
      </c>
      <c r="E256" s="6" t="str">
        <f>VLOOKUP(B256,'Completar SOFSE'!$A$19:$E$462,4,0)</f>
        <v>NUM00860927130N</v>
      </c>
      <c r="F256" s="8" t="str">
        <f>VLOOKUP(B256,'Completar SOFSE'!$A$19:$E$462,5,0)</f>
        <v>DIODO ZENER Z1-Z3 - LOCOMOTORA GM</v>
      </c>
      <c r="G256" s="102">
        <f>VLOOKUP(B256,'Completar SOFSE'!$A$19:$F$462,6,0)</f>
        <v>8331020</v>
      </c>
      <c r="H256" s="48"/>
      <c r="I256" s="99"/>
      <c r="J256" s="49">
        <f t="shared" si="9"/>
        <v>0</v>
      </c>
      <c r="K256" s="50"/>
    </row>
    <row r="257" spans="2:11">
      <c r="B257" s="5">
        <f>+'Completar SOFSE'!A263</f>
        <v>243</v>
      </c>
      <c r="C257" s="6">
        <f>VLOOKUP(B257,'Completar SOFSE'!$A$19:$E$462,2,0)</f>
        <v>1</v>
      </c>
      <c r="D257" s="6" t="str">
        <f>VLOOKUP(B257,'Completar SOFSE'!$A$19:$E$462,3,0)</f>
        <v>unidad</v>
      </c>
      <c r="E257" s="6" t="str">
        <f>VLOOKUP(B257,'Completar SOFSE'!$A$19:$E$462,4,0)</f>
        <v>NUM00860942130N</v>
      </c>
      <c r="F257" s="8" t="str">
        <f>VLOOKUP(B257,'Completar SOFSE'!$A$19:$E$462,5,0)</f>
        <v>DIODO ZENER</v>
      </c>
      <c r="G257" s="102">
        <f>VLOOKUP(B257,'Completar SOFSE'!$A$19:$F$462,6,0)</f>
        <v>8398256</v>
      </c>
      <c r="H257" s="48"/>
      <c r="I257" s="99"/>
      <c r="J257" s="49">
        <f t="shared" si="9"/>
        <v>0</v>
      </c>
      <c r="K257" s="50"/>
    </row>
    <row r="258" spans="2:11">
      <c r="B258" s="5">
        <f>+'Completar SOFSE'!A264</f>
        <v>244</v>
      </c>
      <c r="C258" s="6">
        <f>VLOOKUP(B258,'Completar SOFSE'!$A$19:$E$462,2,0)</f>
        <v>20</v>
      </c>
      <c r="D258" s="6" t="str">
        <f>VLOOKUP(B258,'Completar SOFSE'!$A$19:$E$462,3,0)</f>
        <v>unidad</v>
      </c>
      <c r="E258" s="6" t="str">
        <f>VLOOKUP(B258,'Completar SOFSE'!$A$19:$E$462,4,0)</f>
        <v>NUM00860968460N</v>
      </c>
      <c r="F258" s="8" t="str">
        <f>VLOOKUP(B258,'Completar SOFSE'!$A$19:$E$462,5,0)</f>
        <v>FUSIBLE 60A 250V CAMP. D14</v>
      </c>
      <c r="G258" s="102">
        <f>VLOOKUP(B258,'Completar SOFSE'!$A$19:$F$462,6,0)</f>
        <v>8004546</v>
      </c>
      <c r="H258" s="48"/>
      <c r="I258" s="99"/>
      <c r="J258" s="49">
        <f t="shared" si="9"/>
        <v>0</v>
      </c>
      <c r="K258" s="50"/>
    </row>
    <row r="259" spans="2:11">
      <c r="B259" s="5">
        <f>+'Completar SOFSE'!A265</f>
        <v>245</v>
      </c>
      <c r="C259" s="6">
        <f>VLOOKUP(B259,'Completar SOFSE'!$A$19:$E$462,2,0)</f>
        <v>1</v>
      </c>
      <c r="D259" s="6" t="str">
        <f>VLOOKUP(B259,'Completar SOFSE'!$A$19:$E$462,3,0)</f>
        <v>unidad</v>
      </c>
      <c r="E259" s="6" t="str">
        <f>VLOOKUP(B259,'Completar SOFSE'!$A$19:$E$462,4,0)</f>
        <v>NUM00860605210N</v>
      </c>
      <c r="F259" s="8" t="str">
        <f>VLOOKUP(B259,'Completar SOFSE'!$A$19:$E$462,5,0)</f>
        <v>CONTACTOR BFA RF 8332661</v>
      </c>
      <c r="G259" s="102">
        <f>VLOOKUP(B259,'Completar SOFSE'!$A$19:$F$462,6,0)</f>
        <v>8332661</v>
      </c>
      <c r="H259" s="48"/>
      <c r="I259" s="99"/>
      <c r="J259" s="49">
        <f t="shared" si="9"/>
        <v>0</v>
      </c>
      <c r="K259" s="50"/>
    </row>
    <row r="260" spans="2:11">
      <c r="B260" s="5">
        <f>+'Completar SOFSE'!A266</f>
        <v>246</v>
      </c>
      <c r="C260" s="6">
        <f>VLOOKUP(B260,'Completar SOFSE'!$A$19:$E$462,2,0)</f>
        <v>1</v>
      </c>
      <c r="D260" s="6" t="str">
        <f>VLOOKUP(B260,'Completar SOFSE'!$A$19:$E$462,3,0)</f>
        <v>unidad</v>
      </c>
      <c r="E260" s="6" t="str">
        <f>VLOOKUP(B260,'Completar SOFSE'!$A$19:$E$462,4,0)</f>
        <v>NUM00860605810N</v>
      </c>
      <c r="F260" s="8" t="str">
        <f>VLOOKUP(B260,'Completar SOFSE'!$A$19:$E$462,5,0)</f>
        <v>BOBINA</v>
      </c>
      <c r="G260" s="102">
        <f>VLOOKUP(B260,'Completar SOFSE'!$A$19:$F$462,6,0)</f>
        <v>8358489</v>
      </c>
      <c r="H260" s="48"/>
      <c r="I260" s="99"/>
      <c r="J260" s="49">
        <f t="shared" si="9"/>
        <v>0</v>
      </c>
      <c r="K260" s="50"/>
    </row>
    <row r="261" spans="2:11">
      <c r="B261" s="5">
        <f>+'Completar SOFSE'!A267</f>
        <v>247</v>
      </c>
      <c r="C261" s="6">
        <f>VLOOKUP(B261,'Completar SOFSE'!$A$19:$E$462,2,0)</f>
        <v>1</v>
      </c>
      <c r="D261" s="6" t="str">
        <f>VLOOKUP(B261,'Completar SOFSE'!$A$19:$E$462,3,0)</f>
        <v>unidad</v>
      </c>
      <c r="E261" s="6" t="str">
        <f>VLOOKUP(B261,'Completar SOFSE'!$A$19:$E$462,4,0)</f>
        <v>NUM00860706650N</v>
      </c>
      <c r="F261" s="8" t="str">
        <f>VLOOKUP(B261,'Completar SOFSE'!$A$19:$E$462,5,0)</f>
        <v>ALOJAMIENTO P/CONTACTO FIJO</v>
      </c>
      <c r="G261" s="102">
        <f>VLOOKUP(B261,'Completar SOFSE'!$A$19:$F$462,6,0)</f>
        <v>8373349</v>
      </c>
      <c r="H261" s="48"/>
      <c r="I261" s="99"/>
      <c r="J261" s="49">
        <f t="shared" si="9"/>
        <v>0</v>
      </c>
      <c r="K261" s="50"/>
    </row>
    <row r="262" spans="2:11" ht="25.5">
      <c r="B262" s="5">
        <f>+'Completar SOFSE'!A268</f>
        <v>248</v>
      </c>
      <c r="C262" s="6">
        <f>VLOOKUP(B262,'Completar SOFSE'!$A$19:$E$462,2,0)</f>
        <v>2</v>
      </c>
      <c r="D262" s="6" t="str">
        <f>VLOOKUP(B262,'Completar SOFSE'!$A$19:$E$462,3,0)</f>
        <v>unidad</v>
      </c>
      <c r="E262" s="6" t="str">
        <f>VLOOKUP(B262,'Completar SOFSE'!$A$19:$E$462,4,0)</f>
        <v>NUM00860619450N</v>
      </c>
      <c r="F262" s="8" t="str">
        <f>VLOOKUP(B262,'Completar SOFSE'!$A$19:$E$462,5,0)</f>
        <v>JUEGO DE REPARACIÓN DE CONTACTOR DE POTENCIA. R/F 9098726</v>
      </c>
      <c r="G262" s="102">
        <f>VLOOKUP(B262,'Completar SOFSE'!$A$19:$F$462,6,0)</f>
        <v>9098726</v>
      </c>
      <c r="H262" s="48"/>
      <c r="I262" s="99"/>
      <c r="J262" s="49">
        <f t="shared" si="9"/>
        <v>0</v>
      </c>
      <c r="K262" s="50"/>
    </row>
    <row r="263" spans="2:11" ht="25.5">
      <c r="B263" s="5">
        <f>+'Completar SOFSE'!A269</f>
        <v>249</v>
      </c>
      <c r="C263" s="6">
        <f>VLOOKUP(B263,'Completar SOFSE'!$A$19:$E$462,2,0)</f>
        <v>1</v>
      </c>
      <c r="D263" s="6" t="str">
        <f>VLOOKUP(B263,'Completar SOFSE'!$A$19:$E$462,3,0)</f>
        <v>unidad</v>
      </c>
      <c r="E263" s="6" t="str">
        <f>VLOOKUP(B263,'Completar SOFSE'!$A$19:$E$462,4,0)</f>
        <v>NUM00860927350N</v>
      </c>
      <c r="F263" s="8" t="str">
        <f>VLOOKUP(B263,'Completar SOFSE'!$A$19:$E$462,5,0)</f>
        <v>RECTIFICADOR PUENTE CD GR - R/F 8385325</v>
      </c>
      <c r="G263" s="102">
        <f>VLOOKUP(B263,'Completar SOFSE'!$A$19:$F$462,6,0)</f>
        <v>8385325</v>
      </c>
      <c r="H263" s="48"/>
      <c r="I263" s="99"/>
      <c r="J263" s="49">
        <f t="shared" si="9"/>
        <v>0</v>
      </c>
      <c r="K263" s="50"/>
    </row>
    <row r="264" spans="2:11">
      <c r="B264" s="5">
        <f>+'Completar SOFSE'!A270</f>
        <v>250</v>
      </c>
      <c r="C264" s="6">
        <f>VLOOKUP(B264,'Completar SOFSE'!$A$19:$E$462,2,0)</f>
        <v>1</v>
      </c>
      <c r="D264" s="6" t="str">
        <f>VLOOKUP(B264,'Completar SOFSE'!$A$19:$E$462,3,0)</f>
        <v>unidad</v>
      </c>
      <c r="E264" s="6" t="str">
        <f>VLOOKUP(B264,'Completar SOFSE'!$A$19:$E$462,4,0)</f>
        <v>NUM00860946150N</v>
      </c>
      <c r="F264" s="8" t="str">
        <f>VLOOKUP(B264,'Completar SOFSE'!$A$19:$E$462,5,0)</f>
        <v>CAPACITOR</v>
      </c>
      <c r="G264" s="102">
        <f>VLOOKUP(B264,'Completar SOFSE'!$A$19:$F$462,6,0)</f>
        <v>8130632</v>
      </c>
      <c r="H264" s="48"/>
      <c r="I264" s="99"/>
      <c r="J264" s="49">
        <f t="shared" si="9"/>
        <v>0</v>
      </c>
      <c r="K264" s="50"/>
    </row>
    <row r="265" spans="2:11">
      <c r="B265" s="5">
        <f>+'Completar SOFSE'!A271</f>
        <v>251</v>
      </c>
      <c r="C265" s="6">
        <f>VLOOKUP(B265,'Completar SOFSE'!$A$19:$E$462,2,0)</f>
        <v>1</v>
      </c>
      <c r="D265" s="6" t="str">
        <f>VLOOKUP(B265,'Completar SOFSE'!$A$19:$E$462,3,0)</f>
        <v>unidad</v>
      </c>
      <c r="E265" s="6" t="str">
        <f>VLOOKUP(B265,'Completar SOFSE'!$A$19:$E$462,4,0)</f>
        <v>NUM00860947110N</v>
      </c>
      <c r="F265" s="8" t="str">
        <f>VLOOKUP(B265,'Completar SOFSE'!$A$19:$E$462,5,0)</f>
        <v>RESISTENCIA TUBULAR RE13, 35 OHM 50W</v>
      </c>
      <c r="G265" s="102">
        <f>VLOOKUP(B265,'Completar SOFSE'!$A$19:$F$462,6,0)</f>
        <v>8332380</v>
      </c>
      <c r="H265" s="48"/>
      <c r="I265" s="99"/>
      <c r="J265" s="49">
        <f t="shared" si="9"/>
        <v>0</v>
      </c>
      <c r="K265" s="50"/>
    </row>
    <row r="266" spans="2:11">
      <c r="B266" s="5">
        <f>+'Completar SOFSE'!A272</f>
        <v>252</v>
      </c>
      <c r="C266" s="6">
        <f>VLOOKUP(B266,'Completar SOFSE'!$A$19:$E$462,2,0)</f>
        <v>1</v>
      </c>
      <c r="D266" s="6" t="str">
        <f>VLOOKUP(B266,'Completar SOFSE'!$A$19:$E$462,3,0)</f>
        <v>unidad</v>
      </c>
      <c r="E266" s="6" t="str">
        <f>VLOOKUP(B266,'Completar SOFSE'!$A$19:$E$462,4,0)</f>
        <v>NUM00860947130N</v>
      </c>
      <c r="F266" s="8" t="str">
        <f>VLOOKUP(B266,'Completar SOFSE'!$A$19:$E$462,5,0)</f>
        <v>CONJ DE RESISTENCIAS</v>
      </c>
      <c r="G266" s="102">
        <f>VLOOKUP(B266,'Completar SOFSE'!$A$19:$F$462,6,0)</f>
        <v>8444314</v>
      </c>
      <c r="H266" s="48"/>
      <c r="I266" s="99"/>
      <c r="J266" s="49">
        <f t="shared" si="9"/>
        <v>0</v>
      </c>
      <c r="K266" s="50"/>
    </row>
    <row r="267" spans="2:11" ht="25.5">
      <c r="B267" s="5">
        <f>+'Completar SOFSE'!A273</f>
        <v>253</v>
      </c>
      <c r="C267" s="6">
        <f>VLOOKUP(B267,'Completar SOFSE'!$A$19:$E$462,2,0)</f>
        <v>1</v>
      </c>
      <c r="D267" s="6" t="str">
        <f>VLOOKUP(B267,'Completar SOFSE'!$A$19:$E$462,3,0)</f>
        <v>unidad</v>
      </c>
      <c r="E267" s="6" t="str">
        <f>VLOOKUP(B267,'Completar SOFSE'!$A$19:$E$462,4,0)</f>
        <v>NUM00860947470N</v>
      </c>
      <c r="F267" s="8" t="str">
        <f>VLOOKUP(B267,'Completar SOFSE'!$A$19:$E$462,5,0)</f>
        <v>RESISTENCIA 400W/3,75OHMS P/FARO CABEC</v>
      </c>
      <c r="G267" s="102">
        <f>VLOOKUP(B267,'Completar SOFSE'!$A$19:$F$462,6,0)</f>
        <v>8429166</v>
      </c>
      <c r="H267" s="48"/>
      <c r="I267" s="99"/>
      <c r="J267" s="49">
        <f t="shared" si="9"/>
        <v>0</v>
      </c>
      <c r="K267" s="50"/>
    </row>
    <row r="268" spans="2:11">
      <c r="B268" s="5">
        <f>+'Completar SOFSE'!A274</f>
        <v>254</v>
      </c>
      <c r="C268" s="6">
        <f>VLOOKUP(B268,'Completar SOFSE'!$A$19:$E$462,2,0)</f>
        <v>1</v>
      </c>
      <c r="D268" s="6" t="str">
        <f>VLOOKUP(B268,'Completar SOFSE'!$A$19:$E$462,3,0)</f>
        <v>unidad</v>
      </c>
      <c r="E268" s="6" t="str">
        <f>VLOOKUP(B268,'Completar SOFSE'!$A$19:$E$462,4,0)</f>
        <v>NUM00860950050N</v>
      </c>
      <c r="F268" s="8" t="str">
        <f>VLOOKUP(B268,'Completar SOFSE'!$A$19:$E$462,5,0)</f>
        <v>DIODO DE SILICIO</v>
      </c>
      <c r="G268" s="102">
        <f>VLOOKUP(B268,'Completar SOFSE'!$A$19:$F$462,6,0)</f>
        <v>8452951</v>
      </c>
      <c r="H268" s="48"/>
      <c r="I268" s="99"/>
      <c r="J268" s="49">
        <f t="shared" si="9"/>
        <v>0</v>
      </c>
      <c r="K268" s="50"/>
    </row>
    <row r="269" spans="2:11">
      <c r="B269" s="5">
        <f>+'Completar SOFSE'!A275</f>
        <v>255</v>
      </c>
      <c r="C269" s="6">
        <f>VLOOKUP(B269,'Completar SOFSE'!$A$19:$E$462,2,0)</f>
        <v>1</v>
      </c>
      <c r="D269" s="6" t="str">
        <f>VLOOKUP(B269,'Completar SOFSE'!$A$19:$E$462,3,0)</f>
        <v>unidad</v>
      </c>
      <c r="E269" s="6" t="str">
        <f>VLOOKUP(B269,'Completar SOFSE'!$A$19:$E$462,4,0)</f>
        <v>NUM00860950110N</v>
      </c>
      <c r="F269" s="8" t="str">
        <f>VLOOKUP(B269,'Completar SOFSE'!$A$19:$E$462,5,0)</f>
        <v>DIODO BASE NEGATIVA P/SCR R/F 8452949</v>
      </c>
      <c r="G269" s="102">
        <f>VLOOKUP(B269,'Completar SOFSE'!$A$19:$F$462,6,0)</f>
        <v>8452949</v>
      </c>
      <c r="H269" s="48"/>
      <c r="I269" s="99"/>
      <c r="J269" s="49">
        <f t="shared" si="9"/>
        <v>0</v>
      </c>
      <c r="K269" s="50"/>
    </row>
    <row r="270" spans="2:11" ht="25.5">
      <c r="B270" s="5">
        <f>+'Completar SOFSE'!A276</f>
        <v>256</v>
      </c>
      <c r="C270" s="6">
        <f>VLOOKUP(B270,'Completar SOFSE'!$A$19:$E$462,2,0)</f>
        <v>1</v>
      </c>
      <c r="D270" s="6" t="str">
        <f>VLOOKUP(B270,'Completar SOFSE'!$A$19:$E$462,3,0)</f>
        <v>unidad</v>
      </c>
      <c r="E270" s="6" t="str">
        <f>VLOOKUP(B270,'Completar SOFSE'!$A$19:$E$462,4,0)</f>
        <v>NUM00860950150N</v>
      </c>
      <c r="F270" s="8" t="str">
        <f>VLOOKUP(B270,'Completar SOFSE'!$A$19:$E$462,5,0)</f>
        <v>DIODO DE SILICON LIBRE 840REV.V.R.M.S - 250A</v>
      </c>
      <c r="G270" s="102">
        <f>VLOOKUP(B270,'Completar SOFSE'!$A$19:$F$462,6,0)</f>
        <v>8452952</v>
      </c>
      <c r="H270" s="48"/>
      <c r="I270" s="99"/>
      <c r="J270" s="49">
        <f t="shared" si="9"/>
        <v>0</v>
      </c>
      <c r="K270" s="50"/>
    </row>
    <row r="271" spans="2:11">
      <c r="B271" s="5">
        <f>+'Completar SOFSE'!A277</f>
        <v>257</v>
      </c>
      <c r="C271" s="6">
        <f>VLOOKUP(B271,'Completar SOFSE'!$A$19:$E$462,2,0)</f>
        <v>1</v>
      </c>
      <c r="D271" s="6" t="str">
        <f>VLOOKUP(B271,'Completar SOFSE'!$A$19:$E$462,3,0)</f>
        <v>unidad</v>
      </c>
      <c r="E271" s="6" t="str">
        <f>VLOOKUP(B271,'Completar SOFSE'!$A$19:$E$462,4,0)</f>
        <v>NUM00860950830N</v>
      </c>
      <c r="F271" s="8" t="str">
        <f>VLOOKUP(B271,'Completar SOFSE'!$A$19:$E$462,5,0)</f>
        <v>SUPRESOR COMPLETO. R/F 8452963</v>
      </c>
      <c r="G271" s="102">
        <f>VLOOKUP(B271,'Completar SOFSE'!$A$19:$F$462,6,0)</f>
        <v>8452963</v>
      </c>
      <c r="H271" s="48"/>
      <c r="I271" s="99"/>
      <c r="J271" s="49">
        <f t="shared" si="9"/>
        <v>0</v>
      </c>
      <c r="K271" s="50"/>
    </row>
    <row r="272" spans="2:11">
      <c r="B272" s="5">
        <f>+'Completar SOFSE'!A278</f>
        <v>258</v>
      </c>
      <c r="C272" s="6">
        <f>VLOOKUP(B272,'Completar SOFSE'!$A$19:$E$462,2,0)</f>
        <v>5</v>
      </c>
      <c r="D272" s="6" t="str">
        <f>VLOOKUP(B272,'Completar SOFSE'!$A$19:$E$462,3,0)</f>
        <v>unidad</v>
      </c>
      <c r="E272" s="6" t="str">
        <f>VLOOKUP(B272,'Completar SOFSE'!$A$19:$E$462,4,0)</f>
        <v>NUM00860954110N</v>
      </c>
      <c r="F272" s="8" t="str">
        <f>VLOOKUP(B272,'Completar SOFSE'!$A$19:$E$462,5,0)</f>
        <v>CAPACITOR SCR CONMUTACIÃ"N 5MF 440V</v>
      </c>
      <c r="G272" s="102">
        <f>VLOOKUP(B272,'Completar SOFSE'!$A$19:$F$462,6,0)</f>
        <v>8452954</v>
      </c>
      <c r="H272" s="48"/>
      <c r="I272" s="99"/>
      <c r="J272" s="49">
        <f t="shared" si="9"/>
        <v>0</v>
      </c>
      <c r="K272" s="50"/>
    </row>
    <row r="273" spans="2:11">
      <c r="B273" s="5">
        <f>+'Completar SOFSE'!A279</f>
        <v>259</v>
      </c>
      <c r="C273" s="6">
        <f>VLOOKUP(B273,'Completar SOFSE'!$A$19:$E$462,2,0)</f>
        <v>1</v>
      </c>
      <c r="D273" s="6" t="str">
        <f>VLOOKUP(B273,'Completar SOFSE'!$A$19:$E$462,3,0)</f>
        <v>unidad</v>
      </c>
      <c r="E273" s="6" t="str">
        <f>VLOOKUP(B273,'Completar SOFSE'!$A$19:$E$462,4,0)</f>
        <v>NUM00860959930N</v>
      </c>
      <c r="F273" s="8" t="str">
        <f>VLOOKUP(B273,'Completar SOFSE'!$A$19:$E$462,5,0)</f>
        <v>LLAVE DE CORTE. R/F 8448859.</v>
      </c>
      <c r="G273" s="102">
        <f>VLOOKUP(B273,'Completar SOFSE'!$A$19:$F$462,6,0)</f>
        <v>8448859</v>
      </c>
      <c r="H273" s="48"/>
      <c r="I273" s="99"/>
      <c r="J273" s="49">
        <f t="shared" si="9"/>
        <v>0</v>
      </c>
      <c r="K273" s="50"/>
    </row>
    <row r="274" spans="2:11">
      <c r="B274" s="5">
        <f>+'Completar SOFSE'!A280</f>
        <v>260</v>
      </c>
      <c r="C274" s="6">
        <f>VLOOKUP(B274,'Completar SOFSE'!$A$19:$E$462,2,0)</f>
        <v>30</v>
      </c>
      <c r="D274" s="6" t="str">
        <f>VLOOKUP(B274,'Completar SOFSE'!$A$19:$E$462,3,0)</f>
        <v>unidad</v>
      </c>
      <c r="E274" s="6" t="str">
        <f>VLOOKUP(B274,'Completar SOFSE'!$A$19:$E$462,4,0)</f>
        <v>NUM00830617130N</v>
      </c>
      <c r="F274" s="8" t="str">
        <f>VLOOKUP(B274,'Completar SOFSE'!$A$19:$E$462,5,0)</f>
        <v>Junta para brida de carter­a de combustible.</v>
      </c>
      <c r="G274" s="102">
        <f>VLOOKUP(B274,'Completar SOFSE'!$A$19:$F$462,6,0)</f>
        <v>8306502</v>
      </c>
      <c r="H274" s="48"/>
      <c r="I274" s="99"/>
      <c r="J274" s="49">
        <f t="shared" si="9"/>
        <v>0</v>
      </c>
      <c r="K274" s="50"/>
    </row>
    <row r="275" spans="2:11">
      <c r="B275" s="5">
        <f>+'Completar SOFSE'!A281</f>
        <v>261</v>
      </c>
      <c r="C275" s="6">
        <f>VLOOKUP(B275,'Completar SOFSE'!$A$19:$E$462,2,0)</f>
        <v>1</v>
      </c>
      <c r="D275" s="6" t="str">
        <f>VLOOKUP(B275,'Completar SOFSE'!$A$19:$E$462,3,0)</f>
        <v>unidad</v>
      </c>
      <c r="E275" s="6" t="str">
        <f>VLOOKUP(B275,'Completar SOFSE'!$A$19:$E$462,4,0)</f>
        <v>NUM00860961110N</v>
      </c>
      <c r="F275" s="8" t="str">
        <f>VLOOKUP(B275,'Completar SOFSE'!$A$19:$E$462,5,0)</f>
        <v>Llave IS de 8 contactos, para locomotoras GM.</v>
      </c>
      <c r="G275" s="102">
        <f>VLOOKUP(B275,'Completar SOFSE'!$A$19:$F$462,6,0)</f>
        <v>8314947</v>
      </c>
      <c r="H275" s="48"/>
      <c r="I275" s="99"/>
      <c r="J275" s="49">
        <f t="shared" si="9"/>
        <v>0</v>
      </c>
      <c r="K275" s="50"/>
    </row>
    <row r="276" spans="2:11">
      <c r="B276" s="5">
        <f>+'Completar SOFSE'!A282</f>
        <v>262</v>
      </c>
      <c r="C276" s="6">
        <f>VLOOKUP(B276,'Completar SOFSE'!$A$19:$E$462,2,0)</f>
        <v>1</v>
      </c>
      <c r="D276" s="6" t="str">
        <f>VLOOKUP(B276,'Completar SOFSE'!$A$19:$E$462,3,0)</f>
        <v>unidad</v>
      </c>
      <c r="E276" s="6" t="str">
        <f>VLOOKUP(B276,'Completar SOFSE'!$A$19:$E$462,4,0)</f>
        <v>NUM00860961190N</v>
      </c>
      <c r="F276" s="8" t="str">
        <f>VLOOKUP(B276,'Completar SOFSE'!$A$19:$E$462,5,0)</f>
        <v>RESISTENCIA RE25/26 750 OHM 50W</v>
      </c>
      <c r="G276" s="102">
        <f>VLOOKUP(B276,'Completar SOFSE'!$A$19:$F$462,6,0)</f>
        <v>8365925</v>
      </c>
      <c r="H276" s="48"/>
      <c r="I276" s="99"/>
      <c r="J276" s="49">
        <f t="shared" si="9"/>
        <v>0</v>
      </c>
      <c r="K276" s="50"/>
    </row>
    <row r="277" spans="2:11">
      <c r="B277" s="5">
        <f>+'Completar SOFSE'!A283</f>
        <v>263</v>
      </c>
      <c r="C277" s="6">
        <f>VLOOKUP(B277,'Completar SOFSE'!$A$19:$E$462,2,0)</f>
        <v>1</v>
      </c>
      <c r="D277" s="6" t="str">
        <f>VLOOKUP(B277,'Completar SOFSE'!$A$19:$E$462,3,0)</f>
        <v>unidad</v>
      </c>
      <c r="E277" s="6" t="str">
        <f>VLOOKUP(B277,'Completar SOFSE'!$A$19:$E$462,4,0)</f>
        <v>NUM91317050000N</v>
      </c>
      <c r="F277" s="8" t="str">
        <f>VLOOKUP(B277,'Completar SOFSE'!$A$19:$E$462,5,0)</f>
        <v>JUNTA CARCAZA</v>
      </c>
      <c r="G277" s="102">
        <f>VLOOKUP(B277,'Completar SOFSE'!$A$19:$F$462,6,0)</f>
        <v>1945476</v>
      </c>
      <c r="H277" s="48"/>
      <c r="I277" s="99"/>
      <c r="J277" s="49">
        <f t="shared" si="9"/>
        <v>0</v>
      </c>
      <c r="K277" s="50"/>
    </row>
    <row r="278" spans="2:11" ht="25.5">
      <c r="B278" s="5">
        <f>+'Completar SOFSE'!A284</f>
        <v>264</v>
      </c>
      <c r="C278" s="6">
        <f>VLOOKUP(B278,'Completar SOFSE'!$A$19:$E$462,2,0)</f>
        <v>1</v>
      </c>
      <c r="D278" s="6" t="str">
        <f>VLOOKUP(B278,'Completar SOFSE'!$A$19:$E$462,3,0)</f>
        <v>unidad</v>
      </c>
      <c r="E278" s="6" t="str">
        <f>VLOOKUP(B278,'Completar SOFSE'!$A$19:$E$462,4,0)</f>
        <v>NUM00872100590N</v>
      </c>
      <c r="F278" s="8" t="str">
        <f>VLOOKUP(B278,'Completar SOFSE'!$A$19:$E$462,5,0)</f>
        <v>PORTAESCOBILLA COMPLETO--REF: 1967354</v>
      </c>
      <c r="G278" s="102">
        <f>VLOOKUP(B278,'Completar SOFSE'!$A$19:$F$462,6,0)</f>
        <v>1967354</v>
      </c>
      <c r="H278" s="48"/>
      <c r="I278" s="99"/>
      <c r="J278" s="49">
        <f t="shared" si="9"/>
        <v>0</v>
      </c>
      <c r="K278" s="50"/>
    </row>
    <row r="279" spans="2:11" ht="25.5">
      <c r="B279" s="5">
        <f>+'Completar SOFSE'!A285</f>
        <v>265</v>
      </c>
      <c r="C279" s="6">
        <f>VLOOKUP(B279,'Completar SOFSE'!$A$19:$E$462,2,0)</f>
        <v>1</v>
      </c>
      <c r="D279" s="6" t="str">
        <f>VLOOKUP(B279,'Completar SOFSE'!$A$19:$E$462,3,0)</f>
        <v>unidad</v>
      </c>
      <c r="E279" s="6" t="str">
        <f>VLOOKUP(B279,'Completar SOFSE'!$A$19:$E$462,4,0)</f>
        <v>NUM00830528210N</v>
      </c>
      <c r="F279" s="8" t="str">
        <f>VLOOKUP(B279,'Completar SOFSE'!$A$19:$E$462,5,0)</f>
        <v>Manga para tubo sensor de filtros inerciales, para MD 645-E3 de locomotoras GM.</v>
      </c>
      <c r="G279" s="102">
        <f>VLOOKUP(B279,'Completar SOFSE'!$A$19:$F$462,6,0)</f>
        <v>8465304</v>
      </c>
      <c r="H279" s="48"/>
      <c r="I279" s="99"/>
      <c r="J279" s="49">
        <f t="shared" si="9"/>
        <v>0</v>
      </c>
      <c r="K279" s="50"/>
    </row>
    <row r="280" spans="2:11" ht="25.5">
      <c r="B280" s="5">
        <f>+'Completar SOFSE'!A286</f>
        <v>266</v>
      </c>
      <c r="C280" s="6">
        <f>VLOOKUP(B280,'Completar SOFSE'!$A$19:$E$462,2,0)</f>
        <v>1</v>
      </c>
      <c r="D280" s="6" t="str">
        <f>VLOOKUP(B280,'Completar SOFSE'!$A$19:$E$462,3,0)</f>
        <v>unidad</v>
      </c>
      <c r="E280" s="6" t="str">
        <f>VLOOKUP(B280,'Completar SOFSE'!$A$19:$E$462,4,0)</f>
        <v>NUM00890601090N</v>
      </c>
      <c r="F280" s="8" t="str">
        <f>VLOOKUP(B280,'Completar SOFSE'!$A$19:$E$462,5,0)</f>
        <v>Manga de salida de filtros inerciales, para MD 645-E3 de locomotoras GM</v>
      </c>
      <c r="G280" s="102">
        <f>VLOOKUP(B280,'Completar SOFSE'!$A$19:$F$462,6,0)</f>
        <v>8457838</v>
      </c>
      <c r="H280" s="48"/>
      <c r="I280" s="99"/>
      <c r="J280" s="49">
        <f t="shared" si="9"/>
        <v>0</v>
      </c>
      <c r="K280" s="50"/>
    </row>
    <row r="281" spans="2:11">
      <c r="B281" s="5">
        <f>+'Completar SOFSE'!A287</f>
        <v>267</v>
      </c>
      <c r="C281" s="6">
        <f>VLOOKUP(B281,'Completar SOFSE'!$A$19:$E$462,2,0)</f>
        <v>1</v>
      </c>
      <c r="D281" s="6" t="str">
        <f>VLOOKUP(B281,'Completar SOFSE'!$A$19:$E$462,3,0)</f>
        <v>unidad</v>
      </c>
      <c r="E281" s="6" t="str">
        <f>VLOOKUP(B281,'Completar SOFSE'!$A$19:$E$462,4,0)</f>
        <v>NUM00830714630N</v>
      </c>
      <c r="F281" s="8" t="str">
        <f>VLOOKUP(B281,'Completar SOFSE'!$A$19:$E$462,5,0)</f>
        <v>RESORTE P/VÁLVULA</v>
      </c>
      <c r="G281" s="102">
        <f>VLOOKUP(B281,'Completar SOFSE'!$A$19:$F$462,6,0)</f>
        <v>8494098</v>
      </c>
      <c r="H281" s="48"/>
      <c r="I281" s="99"/>
      <c r="J281" s="49">
        <f t="shared" si="9"/>
        <v>0</v>
      </c>
      <c r="K281" s="50"/>
    </row>
    <row r="282" spans="2:11">
      <c r="B282" s="5">
        <f>+'Completar SOFSE'!A288</f>
        <v>268</v>
      </c>
      <c r="C282" s="6">
        <f>VLOOKUP(B282,'Completar SOFSE'!$A$19:$E$462,2,0)</f>
        <v>1</v>
      </c>
      <c r="D282" s="6" t="str">
        <f>VLOOKUP(B282,'Completar SOFSE'!$A$19:$E$462,3,0)</f>
        <v>unidad</v>
      </c>
      <c r="E282" s="6" t="str">
        <f>VLOOKUP(B282,'Completar SOFSE'!$A$19:$E$462,4,0)</f>
        <v>NUM91310470000N</v>
      </c>
      <c r="F282" s="8" t="str">
        <f>VLOOKUP(B282,'Completar SOFSE'!$A$19:$E$462,5,0)</f>
        <v>COJINETE</v>
      </c>
      <c r="G282" s="102">
        <f>VLOOKUP(B282,'Completar SOFSE'!$A$19:$F$462,6,0)</f>
        <v>8261101</v>
      </c>
      <c r="H282" s="48"/>
      <c r="I282" s="99"/>
      <c r="J282" s="49">
        <f t="shared" si="9"/>
        <v>0</v>
      </c>
      <c r="K282" s="50"/>
    </row>
    <row r="283" spans="2:11" ht="25.5">
      <c r="B283" s="5">
        <f>+'Completar SOFSE'!A289</f>
        <v>269</v>
      </c>
      <c r="C283" s="6">
        <f>VLOOKUP(B283,'Completar SOFSE'!$A$19:$E$462,2,0)</f>
        <v>10</v>
      </c>
      <c r="D283" s="6" t="str">
        <f>VLOOKUP(B283,'Completar SOFSE'!$A$19:$E$462,3,0)</f>
        <v>unidad</v>
      </c>
      <c r="E283" s="6" t="str">
        <f>VLOOKUP(B283,'Completar SOFSE'!$A$19:$E$462,4,0)</f>
        <v>NUM00860606290N</v>
      </c>
      <c r="F283" s="8" t="str">
        <f>VLOOKUP(B283,'Completar SOFSE'!$A$19:$E$462,5,0)</f>
        <v>Tapa del contacto auxiliar del contactor GFC, contactor STA y contactor GFD. Loc GM</v>
      </c>
      <c r="G283" s="102">
        <f>VLOOKUP(B283,'Completar SOFSE'!$A$19:$F$462,6,0)</f>
        <v>8409404</v>
      </c>
      <c r="H283" s="48"/>
      <c r="I283" s="99"/>
      <c r="J283" s="49">
        <f t="shared" si="9"/>
        <v>0</v>
      </c>
      <c r="K283" s="50"/>
    </row>
    <row r="284" spans="2:11" ht="25.5">
      <c r="B284" s="5">
        <f>+'Completar SOFSE'!A290</f>
        <v>270</v>
      </c>
      <c r="C284" s="6">
        <f>VLOOKUP(B284,'Completar SOFSE'!$A$19:$E$462,2,0)</f>
        <v>1</v>
      </c>
      <c r="D284" s="6" t="str">
        <f>VLOOKUP(B284,'Completar SOFSE'!$A$19:$E$462,3,0)</f>
        <v>unidad</v>
      </c>
      <c r="E284" s="6" t="str">
        <f>VLOOKUP(B284,'Completar SOFSE'!$A$19:$E$462,4,0)</f>
        <v>NUM00830818410N</v>
      </c>
      <c r="F284" s="8" t="str">
        <f>VLOOKUP(B284,'Completar SOFSE'!$A$19:$E$462,5,0)</f>
        <v>Tapa de tanque de agua - 7 P.S.I. Locomotoras GM.</v>
      </c>
      <c r="G284" s="102">
        <f>VLOOKUP(B284,'Completar SOFSE'!$A$19:$F$462,6,0)</f>
        <v>2082048</v>
      </c>
      <c r="H284" s="48"/>
      <c r="I284" s="99"/>
      <c r="J284" s="49">
        <f t="shared" si="9"/>
        <v>0</v>
      </c>
      <c r="K284" s="50"/>
    </row>
    <row r="285" spans="2:11" ht="25.5">
      <c r="B285" s="5">
        <f>+'Completar SOFSE'!A291</f>
        <v>271</v>
      </c>
      <c r="C285" s="6">
        <f>VLOOKUP(B285,'Completar SOFSE'!$A$19:$E$462,2,0)</f>
        <v>1</v>
      </c>
      <c r="D285" s="6" t="str">
        <f>VLOOKUP(B285,'Completar SOFSE'!$A$19:$E$462,3,0)</f>
        <v>unidad</v>
      </c>
      <c r="E285" s="6" t="str">
        <f>VLOOKUP(B285,'Completar SOFSE'!$A$19:$E$462,4,0)</f>
        <v>NUM91310760000N</v>
      </c>
      <c r="F285" s="8" t="str">
        <f>VLOOKUP(B285,'Completar SOFSE'!$A$19:$E$462,5,0)</f>
        <v>RECTIFICADOR DE 5 PLACAS, 0.5 A. LOCOMOTORAS GENERAL MOTORS</v>
      </c>
      <c r="G285" s="102">
        <f>VLOOKUP(B285,'Completar SOFSE'!$A$19:$F$462,6,0)</f>
        <v>8276617</v>
      </c>
      <c r="H285" s="48"/>
      <c r="I285" s="99"/>
      <c r="J285" s="49">
        <f t="shared" si="9"/>
        <v>0</v>
      </c>
      <c r="K285" s="50"/>
    </row>
    <row r="286" spans="2:11" ht="25.5">
      <c r="B286" s="5">
        <f>+'Completar SOFSE'!A292</f>
        <v>272</v>
      </c>
      <c r="C286" s="6">
        <f>VLOOKUP(B286,'Completar SOFSE'!$A$19:$E$462,2,0)</f>
        <v>1</v>
      </c>
      <c r="D286" s="6" t="str">
        <f>VLOOKUP(B286,'Completar SOFSE'!$A$19:$E$462,3,0)</f>
        <v>unidad</v>
      </c>
      <c r="E286" s="6" t="str">
        <f>VLOOKUP(B286,'Completar SOFSE'!$A$19:$E$462,4,0)</f>
        <v>NUM91312770000N</v>
      </c>
      <c r="F286" s="8" t="str">
        <f>VLOOKUP(B286,'Completar SOFSE'!$A$19:$E$462,5,0)</f>
        <v>RECTIFICADOR 0.15A 80V. LOCOMOTORAS GENERAL MOTORS</v>
      </c>
      <c r="G286" s="102">
        <f>VLOOKUP(B286,'Completar SOFSE'!$A$19:$F$462,6,0)</f>
        <v>8403348</v>
      </c>
      <c r="H286" s="48"/>
      <c r="I286" s="99"/>
      <c r="J286" s="49">
        <f t="shared" si="9"/>
        <v>0</v>
      </c>
      <c r="K286" s="50"/>
    </row>
    <row r="287" spans="2:11" ht="19.5" customHeight="1" thickBot="1">
      <c r="B287" s="171" t="s">
        <v>18</v>
      </c>
      <c r="C287" s="172"/>
      <c r="D287" s="172"/>
      <c r="E287" s="172"/>
      <c r="F287" s="173"/>
      <c r="G287" s="83"/>
      <c r="H287" s="84"/>
      <c r="I287" s="84"/>
      <c r="J287" s="98">
        <f>SUM(J15:J155)</f>
        <v>0</v>
      </c>
      <c r="K287" s="98"/>
    </row>
    <row r="288" spans="2:11" ht="16.5" customHeight="1" thickBot="1">
      <c r="B288" s="174" t="s">
        <v>19</v>
      </c>
      <c r="C288" s="175"/>
      <c r="D288" s="175"/>
      <c r="E288" s="175"/>
      <c r="F288" s="176"/>
      <c r="G288" s="83"/>
      <c r="H288" s="84"/>
      <c r="I288" s="84"/>
      <c r="J288" s="85"/>
      <c r="K288" s="86"/>
    </row>
    <row r="289" spans="2:11" ht="18.75" thickBot="1">
      <c r="B289" s="174" t="s">
        <v>0</v>
      </c>
      <c r="C289" s="175"/>
      <c r="D289" s="175"/>
      <c r="E289" s="175"/>
      <c r="F289" s="176"/>
      <c r="G289" s="83"/>
      <c r="H289" s="84"/>
      <c r="I289" s="84"/>
      <c r="J289" s="85"/>
      <c r="K289" s="87"/>
    </row>
    <row r="290" spans="2:11" ht="19.5" customHeight="1" thickBot="1">
      <c r="B290" s="150" t="s">
        <v>20</v>
      </c>
      <c r="C290" s="151"/>
      <c r="D290" s="167" t="str">
        <f>+'Completar SOFSE'!B12</f>
        <v>Según Artículo 33 del PCP</v>
      </c>
      <c r="E290" s="167"/>
      <c r="F290" s="167"/>
      <c r="G290" s="167"/>
      <c r="H290" s="167"/>
      <c r="I290" s="167"/>
      <c r="J290" s="167"/>
      <c r="K290" s="168"/>
    </row>
    <row r="291" spans="2:11" ht="18" customHeight="1" thickBot="1">
      <c r="B291" s="150" t="s">
        <v>6</v>
      </c>
      <c r="C291" s="151"/>
      <c r="D291" s="167" t="str">
        <f>+'Completar SOFSE'!B13</f>
        <v>Según Artículo 7 del PCP</v>
      </c>
      <c r="E291" s="167"/>
      <c r="F291" s="167"/>
      <c r="G291" s="167"/>
      <c r="H291" s="167"/>
      <c r="I291" s="167"/>
      <c r="J291" s="167"/>
      <c r="K291" s="168"/>
    </row>
    <row r="292" spans="2:11" ht="18" customHeight="1" thickBot="1">
      <c r="B292" s="150" t="s">
        <v>55</v>
      </c>
      <c r="C292" s="151"/>
      <c r="D292" s="167" t="str">
        <f>+'Completar SOFSE'!B14</f>
        <v>Según Artículo 8 del PCP</v>
      </c>
      <c r="E292" s="167"/>
      <c r="F292" s="167"/>
      <c r="G292" s="167"/>
      <c r="H292" s="167"/>
      <c r="I292" s="167"/>
      <c r="J292" s="167"/>
      <c r="K292" s="168"/>
    </row>
    <row r="293" spans="2:11" ht="24" customHeight="1" thickBot="1">
      <c r="B293" s="150" t="s">
        <v>7</v>
      </c>
      <c r="C293" s="151"/>
      <c r="D293" s="167" t="str">
        <f>+'Completar SOFSE'!B15</f>
        <v>Según Artículo 117 del R.C.C.</v>
      </c>
      <c r="E293" s="167"/>
      <c r="F293" s="167"/>
      <c r="G293" s="167"/>
      <c r="H293" s="167"/>
      <c r="I293" s="167"/>
      <c r="J293" s="167"/>
      <c r="K293" s="168"/>
    </row>
    <row r="294" spans="2:11">
      <c r="B294" s="23"/>
      <c r="C294" s="24"/>
      <c r="D294" s="24"/>
      <c r="E294" s="24"/>
      <c r="F294" s="25"/>
      <c r="G294" s="25"/>
      <c r="H294" s="25"/>
      <c r="I294" s="25"/>
      <c r="J294" s="25"/>
      <c r="K294" s="26"/>
    </row>
    <row r="295" spans="2:11">
      <c r="B295" s="23"/>
      <c r="C295" s="24"/>
      <c r="D295" s="24"/>
      <c r="E295" s="24"/>
      <c r="F295" s="25"/>
      <c r="G295" s="25"/>
      <c r="H295" s="25"/>
      <c r="I295" s="25"/>
      <c r="J295" s="25"/>
      <c r="K295" s="26"/>
    </row>
    <row r="296" spans="2:11">
      <c r="B296" s="23"/>
      <c r="C296" s="24"/>
      <c r="D296" s="24"/>
      <c r="E296" s="24"/>
      <c r="F296" s="25"/>
      <c r="G296" s="25"/>
      <c r="H296" s="25"/>
      <c r="I296" s="25"/>
      <c r="J296" s="25"/>
      <c r="K296" s="26"/>
    </row>
    <row r="297" spans="2:11" ht="13.5" thickBot="1">
      <c r="B297" s="27"/>
      <c r="C297" s="28"/>
      <c r="D297" s="28"/>
      <c r="E297" s="28"/>
      <c r="F297" s="29"/>
      <c r="G297" s="29"/>
      <c r="H297" s="29"/>
      <c r="I297" s="29"/>
      <c r="J297" s="29"/>
      <c r="K297" s="30"/>
    </row>
  </sheetData>
  <mergeCells count="36">
    <mergeCell ref="D293:K293"/>
    <mergeCell ref="J13:J14"/>
    <mergeCell ref="K13:K14"/>
    <mergeCell ref="G13:G14"/>
    <mergeCell ref="B287:F287"/>
    <mergeCell ref="B288:F288"/>
    <mergeCell ref="B289:F289"/>
    <mergeCell ref="B292:C292"/>
    <mergeCell ref="D292:K292"/>
    <mergeCell ref="B2:K4"/>
    <mergeCell ref="B293:C293"/>
    <mergeCell ref="B290:C290"/>
    <mergeCell ref="B291:C291"/>
    <mergeCell ref="B5:C5"/>
    <mergeCell ref="B13:B14"/>
    <mergeCell ref="B8:C10"/>
    <mergeCell ref="H13:H14"/>
    <mergeCell ref="I13:I14"/>
    <mergeCell ref="C13:C14"/>
    <mergeCell ref="D13:D14"/>
    <mergeCell ref="E13:E14"/>
    <mergeCell ref="F13:F14"/>
    <mergeCell ref="I11:K11"/>
    <mergeCell ref="D290:K290"/>
    <mergeCell ref="D291:K291"/>
    <mergeCell ref="I10:K10"/>
    <mergeCell ref="D5:G5"/>
    <mergeCell ref="D6:G6"/>
    <mergeCell ref="D7:G7"/>
    <mergeCell ref="D8:G10"/>
    <mergeCell ref="H5:K5"/>
    <mergeCell ref="B6:C6"/>
    <mergeCell ref="H6:H7"/>
    <mergeCell ref="I8:K8"/>
    <mergeCell ref="I9:K9"/>
    <mergeCell ref="I6:K7"/>
  </mergeCells>
  <dataValidations count="4">
    <dataValidation allowBlank="1" showInputMessage="1" showErrorMessage="1" promptTitle="Completar por el oferente" prompt="Completar por el oferente" sqref="H22:H286 K22:K286 J15:J286"/>
    <dataValidation allowBlank="1" showErrorMessage="1" promptTitle="Completar por el oferente" prompt="Completar por el oferente" sqref="K15:K21"/>
    <dataValidation allowBlank="1" showInputMessage="1" showErrorMessage="1" promptTitle="Completar por el Oferente" prompt=" " sqref="H15:H21"/>
    <dataValidation operator="equal" allowBlank="1" showInputMessage="1" showErrorMessage="1" promptTitle="Completar por el Oferente" prompt=" " sqref="I6 I8:K10"/>
  </dataValidations>
  <pageMargins left="0.70866141732283472" right="0.70866141732283472" top="0.74803149606299213" bottom="0.74803149606299213" header="0.31496062992125984" footer="0.31496062992125984"/>
  <pageSetup paperSize="9" scale="57" fitToHeight="0" orientation="portrait" r:id="rId1"/>
  <rowBreaks count="3" manualBreakCount="3">
    <brk id="56" max="16383" man="1"/>
    <brk id="91" max="16383" man="1"/>
    <brk id="125"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Completar por el oferente" prompt="Completar por el oferente">
          <x14:formula1>
            <xm:f>'Completar SOFSE'!$L$5:$L$7</xm:f>
          </x14:formula1>
          <xm:sqref>I22:I286</xm:sqref>
        </x14:dataValidation>
        <x14:dataValidation type="list" allowBlank="1" showInputMessage="1" showErrorMessage="1" promptTitle="Completar por el oferente" prompt=" ">
          <x14:formula1>
            <xm:f>'Completar SOFSE'!$L$5:$L$7</xm:f>
          </x14:formula1>
          <xm:sqref>I15:I21</xm:sqref>
        </x14:dataValidation>
        <x14:dataValidation type="list" operator="equal" allowBlank="1" showInputMessage="1" showErrorMessage="1" promptTitle="Completar por el Oferente" prompt=" ">
          <x14:formula1>
            <xm:f>'Completar SOFSE'!$I$5:$I$8</xm:f>
          </x14:formula1>
          <xm:sqref>I11:K11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385"/>
  <sheetViews>
    <sheetView zoomScale="85" zoomScaleNormal="85" workbookViewId="0">
      <selection activeCell="D8" sqref="D8:H10"/>
    </sheetView>
  </sheetViews>
  <sheetFormatPr baseColWidth="10" defaultRowHeight="12.75"/>
  <cols>
    <col min="1" max="1" width="4.7109375" style="1" customWidth="1"/>
    <col min="2" max="2" width="13.42578125" style="1" customWidth="1"/>
    <col min="3" max="3" width="8.7109375" style="1" bestFit="1" customWidth="1"/>
    <col min="4" max="4" width="9.28515625" style="1" bestFit="1" customWidth="1"/>
    <col min="5" max="5" width="7.140625" style="1" customWidth="1"/>
    <col min="6" max="6" width="17.5703125" style="1" bestFit="1" customWidth="1"/>
    <col min="7" max="7" width="36" style="1" bestFit="1" customWidth="1"/>
    <col min="8" max="8" width="36" style="1" hidden="1" customWidth="1"/>
    <col min="9" max="9" width="16" style="1" bestFit="1" customWidth="1"/>
    <col min="10" max="11" width="16" style="1" customWidth="1"/>
    <col min="12" max="12" width="17.42578125" style="1" bestFit="1" customWidth="1"/>
    <col min="13" max="16384" width="11.42578125" style="1"/>
  </cols>
  <sheetData>
    <row r="1" spans="2:12">
      <c r="B1" s="44"/>
      <c r="C1" s="44"/>
      <c r="D1" s="44"/>
      <c r="E1" s="44"/>
      <c r="F1" s="44"/>
      <c r="G1" s="45"/>
      <c r="H1" s="45"/>
      <c r="I1" s="45"/>
      <c r="J1" s="45"/>
      <c r="K1" s="45"/>
      <c r="L1" s="45"/>
    </row>
    <row r="2" spans="2:12" ht="13.5" thickBot="1">
      <c r="B2" s="44"/>
      <c r="C2" s="44"/>
      <c r="D2" s="44"/>
      <c r="E2" s="44"/>
      <c r="F2" s="44"/>
      <c r="G2" s="45"/>
      <c r="H2" s="45"/>
      <c r="I2" s="45"/>
      <c r="J2" s="45"/>
      <c r="K2" s="45"/>
      <c r="L2" s="45"/>
    </row>
    <row r="3" spans="2:12" ht="23.25" customHeight="1">
      <c r="B3" s="141" t="s">
        <v>61</v>
      </c>
      <c r="C3" s="142"/>
      <c r="D3" s="142"/>
      <c r="E3" s="142"/>
      <c r="F3" s="142"/>
      <c r="G3" s="142"/>
      <c r="H3" s="142"/>
      <c r="I3" s="142"/>
      <c r="J3" s="142"/>
      <c r="K3" s="142"/>
      <c r="L3" s="143"/>
    </row>
    <row r="4" spans="2:12" ht="13.5" thickBot="1">
      <c r="B4" s="147"/>
      <c r="C4" s="148"/>
      <c r="D4" s="148"/>
      <c r="E4" s="148"/>
      <c r="F4" s="148"/>
      <c r="G4" s="148"/>
      <c r="H4" s="148"/>
      <c r="I4" s="148"/>
      <c r="J4" s="148"/>
      <c r="K4" s="148"/>
      <c r="L4" s="149"/>
    </row>
    <row r="5" spans="2:12" ht="15" thickBot="1">
      <c r="B5" s="229" t="s">
        <v>66</v>
      </c>
      <c r="C5" s="230"/>
      <c r="D5" s="235" t="str">
        <f>+'Completar SOFSE'!B5</f>
        <v>22/2019</v>
      </c>
      <c r="E5" s="235"/>
      <c r="F5" s="235"/>
      <c r="G5" s="235"/>
      <c r="H5" s="236"/>
      <c r="I5" s="210" t="s">
        <v>11</v>
      </c>
      <c r="J5" s="211"/>
      <c r="K5" s="211"/>
      <c r="L5" s="212"/>
    </row>
    <row r="6" spans="2:12" ht="14.25">
      <c r="B6" s="229" t="s">
        <v>25</v>
      </c>
      <c r="C6" s="230"/>
      <c r="D6" s="191" t="str">
        <f>+'Completar SOFSE'!B6</f>
        <v>Licitación Abreviada Nacional e Internacional</v>
      </c>
      <c r="E6" s="191"/>
      <c r="F6" s="191"/>
      <c r="G6" s="191"/>
      <c r="H6" s="192"/>
      <c r="I6" s="215" t="s">
        <v>8</v>
      </c>
      <c r="J6" s="223"/>
      <c r="K6" s="224"/>
      <c r="L6" s="225"/>
    </row>
    <row r="7" spans="2:12" ht="14.25">
      <c r="B7" s="56" t="s">
        <v>50</v>
      </c>
      <c r="C7" s="93"/>
      <c r="D7" s="191" t="str">
        <f>+'Completar SOFSE'!B7</f>
        <v>EX-2019-19477645- -APN-SG#SOFSE</v>
      </c>
      <c r="E7" s="191"/>
      <c r="F7" s="191"/>
      <c r="G7" s="191"/>
      <c r="H7" s="192"/>
      <c r="I7" s="216"/>
      <c r="J7" s="226"/>
      <c r="K7" s="227"/>
      <c r="L7" s="228"/>
    </row>
    <row r="8" spans="2:12" ht="25.5" customHeight="1">
      <c r="B8" s="231" t="s">
        <v>9</v>
      </c>
      <c r="C8" s="232"/>
      <c r="D8" s="191" t="str">
        <f>+'Completar SOFSE'!B8</f>
        <v>“ADQUISICIÓN DE REPUESTOS PARA LOCOMOTORAS GENERAL MOTORS”</v>
      </c>
      <c r="E8" s="191"/>
      <c r="F8" s="191"/>
      <c r="G8" s="191"/>
      <c r="H8" s="192"/>
      <c r="I8" s="57" t="s">
        <v>51</v>
      </c>
      <c r="J8" s="217"/>
      <c r="K8" s="218"/>
      <c r="L8" s="219"/>
    </row>
    <row r="9" spans="2:12" ht="12.75" customHeight="1">
      <c r="B9" s="231"/>
      <c r="C9" s="232"/>
      <c r="D9" s="191"/>
      <c r="E9" s="191"/>
      <c r="F9" s="191"/>
      <c r="G9" s="191"/>
      <c r="H9" s="192"/>
      <c r="I9" s="58" t="s">
        <v>1</v>
      </c>
      <c r="J9" s="217"/>
      <c r="K9" s="218"/>
      <c r="L9" s="219"/>
    </row>
    <row r="10" spans="2:12" ht="18" customHeight="1">
      <c r="B10" s="231"/>
      <c r="C10" s="232"/>
      <c r="D10" s="191"/>
      <c r="E10" s="191"/>
      <c r="F10" s="191"/>
      <c r="G10" s="191"/>
      <c r="H10" s="192"/>
      <c r="I10" s="58" t="s">
        <v>2</v>
      </c>
      <c r="J10" s="220"/>
      <c r="K10" s="221"/>
      <c r="L10" s="222"/>
    </row>
    <row r="11" spans="2:12" ht="15" customHeight="1">
      <c r="B11" s="59" t="s">
        <v>17</v>
      </c>
      <c r="C11" s="66"/>
      <c r="D11" s="136" t="str">
        <f>+'Completar SOFSE'!B11</f>
        <v>Por renglón</v>
      </c>
      <c r="E11" s="136"/>
      <c r="F11" s="136"/>
      <c r="G11" s="136"/>
      <c r="H11" s="80"/>
      <c r="I11" s="70" t="s">
        <v>5</v>
      </c>
      <c r="J11" s="164"/>
      <c r="K11" s="165"/>
      <c r="L11" s="166"/>
    </row>
    <row r="12" spans="2:12" ht="15.75" customHeight="1" thickBot="1">
      <c r="B12" s="67"/>
      <c r="C12" s="66"/>
      <c r="D12" s="66"/>
      <c r="E12" s="66"/>
      <c r="F12" s="66"/>
      <c r="G12" s="66"/>
      <c r="H12" s="82"/>
      <c r="I12" s="71"/>
      <c r="J12" s="213"/>
      <c r="K12" s="213"/>
      <c r="L12" s="214"/>
    </row>
    <row r="13" spans="2:12" ht="13.5" thickBot="1">
      <c r="B13" s="233" t="s">
        <v>48</v>
      </c>
      <c r="C13" s="195" t="s">
        <v>54</v>
      </c>
      <c r="D13" s="195" t="s">
        <v>10</v>
      </c>
      <c r="E13" s="195" t="s">
        <v>3</v>
      </c>
      <c r="F13" s="195" t="s">
        <v>4</v>
      </c>
      <c r="G13" s="193" t="s">
        <v>30</v>
      </c>
      <c r="H13" s="193" t="s">
        <v>53</v>
      </c>
      <c r="I13" s="207" t="s">
        <v>35</v>
      </c>
      <c r="J13" s="208"/>
      <c r="K13" s="208"/>
      <c r="L13" s="209"/>
    </row>
    <row r="14" spans="2:12" ht="13.5" thickBot="1">
      <c r="B14" s="234"/>
      <c r="C14" s="196"/>
      <c r="D14" s="196"/>
      <c r="E14" s="196"/>
      <c r="F14" s="196"/>
      <c r="G14" s="194"/>
      <c r="H14" s="194"/>
      <c r="I14" s="76" t="s">
        <v>36</v>
      </c>
      <c r="J14" s="77" t="s">
        <v>37</v>
      </c>
      <c r="K14" s="78" t="s">
        <v>38</v>
      </c>
      <c r="L14" s="79" t="s">
        <v>18</v>
      </c>
    </row>
    <row r="15" spans="2:12" ht="15" customHeight="1">
      <c r="B15" s="68" t="s">
        <v>39</v>
      </c>
      <c r="C15" s="177">
        <f>+'Completar SOFSE'!A21</f>
        <v>1</v>
      </c>
      <c r="D15" s="180">
        <f>VLOOKUP(C15,'Completar SOFSE'!$A$19:$E$462,2,0)</f>
        <v>32</v>
      </c>
      <c r="E15" s="180" t="str">
        <f>VLOOKUP(C15,'Completar SOFSE'!$A$19:$E$462,3,0)</f>
        <v>unidad</v>
      </c>
      <c r="F15" s="180" t="str">
        <f>VLOOKUP(C15,'Completar SOFSE'!$A$19:$E$462,4,0)</f>
        <v>NUM00810106010N</v>
      </c>
      <c r="G15" s="183" t="str">
        <f>VLOOKUP(C15,'Completar SOFSE'!$A$19:$E$462,5,0)</f>
        <v>RESORT.SIMPL.SUSP.MESA FLOT.</v>
      </c>
      <c r="H15" s="186" t="str">
        <f>VLOOKUP(C15,'Completar SOFSE'!$A$19:$F$462,6,0)</f>
        <v>8236351Pl.: NEFA 9-01-37 Em 5</v>
      </c>
      <c r="I15" s="60"/>
      <c r="J15" s="72"/>
      <c r="K15" s="73"/>
      <c r="L15" s="22"/>
    </row>
    <row r="16" spans="2:12" ht="15" customHeight="1">
      <c r="B16" s="69" t="s">
        <v>40</v>
      </c>
      <c r="C16" s="178"/>
      <c r="D16" s="181"/>
      <c r="E16" s="181"/>
      <c r="F16" s="181"/>
      <c r="G16" s="184"/>
      <c r="H16" s="187"/>
      <c r="I16" s="61"/>
      <c r="J16" s="74"/>
      <c r="K16" s="75"/>
      <c r="L16" s="50"/>
    </row>
    <row r="17" spans="2:12" ht="15" customHeight="1">
      <c r="B17" s="69" t="s">
        <v>41</v>
      </c>
      <c r="C17" s="178"/>
      <c r="D17" s="181"/>
      <c r="E17" s="181"/>
      <c r="F17" s="181"/>
      <c r="G17" s="184"/>
      <c r="H17" s="187"/>
      <c r="I17" s="61"/>
      <c r="J17" s="74"/>
      <c r="K17" s="75"/>
      <c r="L17" s="50"/>
    </row>
    <row r="18" spans="2:12" ht="15" customHeight="1">
      <c r="B18" s="69" t="s">
        <v>42</v>
      </c>
      <c r="C18" s="178"/>
      <c r="D18" s="181"/>
      <c r="E18" s="181"/>
      <c r="F18" s="181"/>
      <c r="G18" s="184"/>
      <c r="H18" s="187"/>
      <c r="I18" s="61"/>
      <c r="J18" s="48"/>
      <c r="K18" s="75"/>
      <c r="L18" s="50"/>
    </row>
    <row r="19" spans="2:12" ht="15.75" customHeight="1" thickBot="1">
      <c r="B19" s="69" t="s">
        <v>43</v>
      </c>
      <c r="C19" s="179"/>
      <c r="D19" s="182"/>
      <c r="E19" s="182"/>
      <c r="F19" s="182"/>
      <c r="G19" s="185"/>
      <c r="H19" s="188"/>
      <c r="I19" s="62"/>
      <c r="J19" s="51"/>
      <c r="K19" s="63"/>
      <c r="L19" s="50"/>
    </row>
    <row r="20" spans="2:12" ht="15" customHeight="1">
      <c r="B20" s="68" t="s">
        <v>39</v>
      </c>
      <c r="C20" s="177">
        <f>+C15+1</f>
        <v>2</v>
      </c>
      <c r="D20" s="180">
        <f>VLOOKUP(C20,'Completar SOFSE'!$A$19:$E$462,2,0)</f>
        <v>8</v>
      </c>
      <c r="E20" s="180" t="str">
        <f>VLOOKUP(C20,'Completar SOFSE'!$A$19:$E$462,3,0)</f>
        <v>unidad</v>
      </c>
      <c r="F20" s="180" t="str">
        <f>VLOOKUP(C20,'Completar SOFSE'!$A$19:$E$462,4,0)</f>
        <v>NUM00810109330N</v>
      </c>
      <c r="G20" s="183" t="str">
        <f>VLOOKUP(C20,'Completar SOFSE'!$A$19:$E$462,5,0)</f>
        <v>BUJE 28,57/37,84MM X 22,22MM</v>
      </c>
      <c r="H20" s="186" t="str">
        <f>VLOOKUP(C20,'Completar SOFSE'!$A$19:$F$462,6,0)</f>
        <v>8236188 Pl: 9-04-83 Em 2</v>
      </c>
      <c r="I20" s="64"/>
      <c r="J20" s="75"/>
      <c r="K20" s="75"/>
      <c r="L20" s="22"/>
    </row>
    <row r="21" spans="2:12">
      <c r="B21" s="69" t="s">
        <v>40</v>
      </c>
      <c r="C21" s="178"/>
      <c r="D21" s="181"/>
      <c r="E21" s="181"/>
      <c r="F21" s="181"/>
      <c r="G21" s="184"/>
      <c r="H21" s="187"/>
      <c r="I21" s="61"/>
      <c r="J21" s="75"/>
      <c r="K21" s="75"/>
      <c r="L21" s="50"/>
    </row>
    <row r="22" spans="2:12">
      <c r="B22" s="69" t="s">
        <v>41</v>
      </c>
      <c r="C22" s="178"/>
      <c r="D22" s="181"/>
      <c r="E22" s="181"/>
      <c r="F22" s="181"/>
      <c r="G22" s="184"/>
      <c r="H22" s="187"/>
      <c r="I22" s="61"/>
      <c r="J22" s="75"/>
      <c r="K22" s="75"/>
      <c r="L22" s="50"/>
    </row>
    <row r="23" spans="2:12">
      <c r="B23" s="69" t="s">
        <v>42</v>
      </c>
      <c r="C23" s="178"/>
      <c r="D23" s="181"/>
      <c r="E23" s="181"/>
      <c r="F23" s="181"/>
      <c r="G23" s="184"/>
      <c r="H23" s="187"/>
      <c r="I23" s="61"/>
      <c r="J23" s="48"/>
      <c r="K23" s="75"/>
      <c r="L23" s="50"/>
    </row>
    <row r="24" spans="2:12" ht="13.5" thickBot="1">
      <c r="B24" s="69" t="s">
        <v>43</v>
      </c>
      <c r="C24" s="179"/>
      <c r="D24" s="182"/>
      <c r="E24" s="182"/>
      <c r="F24" s="182"/>
      <c r="G24" s="185"/>
      <c r="H24" s="188"/>
      <c r="I24" s="62"/>
      <c r="J24" s="51"/>
      <c r="K24" s="63"/>
      <c r="L24" s="52"/>
    </row>
    <row r="25" spans="2:12" ht="15" customHeight="1">
      <c r="B25" s="68" t="s">
        <v>39</v>
      </c>
      <c r="C25" s="177">
        <f t="shared" ref="C25" si="0">+C20+1</f>
        <v>3</v>
      </c>
      <c r="D25" s="180">
        <f>VLOOKUP(C25,'Completar SOFSE'!$A$19:$E$462,2,0)</f>
        <v>16</v>
      </c>
      <c r="E25" s="180" t="str">
        <f>VLOOKUP(C25,'Completar SOFSE'!$A$19:$E$462,3,0)</f>
        <v>unidad</v>
      </c>
      <c r="F25" s="180" t="str">
        <f>VLOOKUP(C25,'Completar SOFSE'!$A$19:$E$462,4,0)</f>
        <v>NUM00810116090N</v>
      </c>
      <c r="G25" s="183" t="str">
        <f>VLOOKUP(C25,'Completar SOFSE'!$A$19:$E$462,5,0)</f>
        <v>RELL GOMA P/SUSP MOTO  TRAC</v>
      </c>
      <c r="H25" s="186" t="str">
        <f>VLOOKUP(C25,'Completar SOFSE'!$A$19:$F$462,6,0)</f>
        <v>833995/2</v>
      </c>
      <c r="I25" s="64"/>
      <c r="J25" s="75"/>
      <c r="K25" s="75"/>
      <c r="L25" s="46"/>
    </row>
    <row r="26" spans="2:12">
      <c r="B26" s="69" t="s">
        <v>40</v>
      </c>
      <c r="C26" s="178"/>
      <c r="D26" s="181"/>
      <c r="E26" s="181"/>
      <c r="F26" s="181"/>
      <c r="G26" s="184"/>
      <c r="H26" s="187"/>
      <c r="I26" s="61"/>
      <c r="J26" s="75"/>
      <c r="K26" s="75"/>
      <c r="L26" s="46"/>
    </row>
    <row r="27" spans="2:12">
      <c r="B27" s="69" t="s">
        <v>41</v>
      </c>
      <c r="C27" s="178"/>
      <c r="D27" s="181"/>
      <c r="E27" s="181"/>
      <c r="F27" s="181"/>
      <c r="G27" s="184"/>
      <c r="H27" s="187"/>
      <c r="I27" s="61"/>
      <c r="J27" s="75"/>
      <c r="K27" s="75"/>
      <c r="L27" s="46"/>
    </row>
    <row r="28" spans="2:12">
      <c r="B28" s="69" t="s">
        <v>42</v>
      </c>
      <c r="C28" s="178"/>
      <c r="D28" s="181"/>
      <c r="E28" s="181"/>
      <c r="F28" s="181"/>
      <c r="G28" s="184"/>
      <c r="H28" s="187"/>
      <c r="I28" s="61"/>
      <c r="J28" s="48"/>
      <c r="K28" s="75"/>
      <c r="L28" s="46"/>
    </row>
    <row r="29" spans="2:12" ht="13.5" thickBot="1">
      <c r="B29" s="69" t="s">
        <v>43</v>
      </c>
      <c r="C29" s="179"/>
      <c r="D29" s="182"/>
      <c r="E29" s="182"/>
      <c r="F29" s="182"/>
      <c r="G29" s="185"/>
      <c r="H29" s="188"/>
      <c r="I29" s="62"/>
      <c r="J29" s="51"/>
      <c r="K29" s="63"/>
      <c r="L29" s="52"/>
    </row>
    <row r="30" spans="2:12" ht="15" customHeight="1">
      <c r="B30" s="68" t="s">
        <v>39</v>
      </c>
      <c r="C30" s="177">
        <f t="shared" ref="C30" si="1">+C25+1</f>
        <v>4</v>
      </c>
      <c r="D30" s="180">
        <f>VLOOKUP(C30,'Completar SOFSE'!$A$19:$E$462,2,0)</f>
        <v>4</v>
      </c>
      <c r="E30" s="180" t="str">
        <f>VLOOKUP(C30,'Completar SOFSE'!$A$19:$E$462,3,0)</f>
        <v>unidad</v>
      </c>
      <c r="F30" s="180" t="str">
        <f>VLOOKUP(C30,'Completar SOFSE'!$A$19:$E$462,4,0)</f>
        <v>NUM00830209790N</v>
      </c>
      <c r="G30" s="183" t="str">
        <f>VLOOKUP(C30,'Completar SOFSE'!$A$19:$E$462,5,0)</f>
        <v>JUEGOS DE JUNTAS DE ALOJAMIENTO IMPULSOR DE AUXILIAR - PARA MOTOR 12-567-C.-</v>
      </c>
      <c r="H30" s="186">
        <f>VLOOKUP(C30,'Completar SOFSE'!$A$19:$F$462,6,0)</f>
        <v>9580710</v>
      </c>
      <c r="I30" s="64"/>
      <c r="J30" s="75"/>
      <c r="K30" s="75"/>
      <c r="L30" s="46"/>
    </row>
    <row r="31" spans="2:12">
      <c r="B31" s="69" t="s">
        <v>40</v>
      </c>
      <c r="C31" s="178"/>
      <c r="D31" s="181"/>
      <c r="E31" s="181"/>
      <c r="F31" s="181"/>
      <c r="G31" s="184"/>
      <c r="H31" s="187"/>
      <c r="I31" s="61"/>
      <c r="J31" s="75"/>
      <c r="K31" s="75"/>
      <c r="L31" s="46"/>
    </row>
    <row r="32" spans="2:12">
      <c r="B32" s="69" t="s">
        <v>41</v>
      </c>
      <c r="C32" s="178"/>
      <c r="D32" s="181"/>
      <c r="E32" s="181"/>
      <c r="F32" s="181"/>
      <c r="G32" s="184"/>
      <c r="H32" s="187"/>
      <c r="I32" s="61"/>
      <c r="J32" s="75"/>
      <c r="K32" s="75"/>
      <c r="L32" s="46"/>
    </row>
    <row r="33" spans="2:12">
      <c r="B33" s="69" t="s">
        <v>42</v>
      </c>
      <c r="C33" s="178"/>
      <c r="D33" s="181"/>
      <c r="E33" s="181"/>
      <c r="F33" s="181"/>
      <c r="G33" s="184"/>
      <c r="H33" s="187"/>
      <c r="I33" s="61"/>
      <c r="J33" s="48"/>
      <c r="K33" s="75"/>
      <c r="L33" s="46"/>
    </row>
    <row r="34" spans="2:12" ht="13.5" thickBot="1">
      <c r="B34" s="69" t="s">
        <v>43</v>
      </c>
      <c r="C34" s="179"/>
      <c r="D34" s="182"/>
      <c r="E34" s="182"/>
      <c r="F34" s="182"/>
      <c r="G34" s="185"/>
      <c r="H34" s="188"/>
      <c r="I34" s="62"/>
      <c r="J34" s="51"/>
      <c r="K34" s="63"/>
      <c r="L34" s="52"/>
    </row>
    <row r="35" spans="2:12" ht="15" customHeight="1">
      <c r="B35" s="68" t="s">
        <v>39</v>
      </c>
      <c r="C35" s="177">
        <f t="shared" ref="C35" si="2">+C30+1</f>
        <v>5</v>
      </c>
      <c r="D35" s="180">
        <f>VLOOKUP(C35,'Completar SOFSE'!$A$19:$E$462,2,0)</f>
        <v>4</v>
      </c>
      <c r="E35" s="180" t="str">
        <f>VLOOKUP(C35,'Completar SOFSE'!$A$19:$E$462,3,0)</f>
        <v>unidad</v>
      </c>
      <c r="F35" s="180" t="str">
        <f>VLOOKUP(C35,'Completar SOFSE'!$A$19:$E$462,4,0)</f>
        <v>NUM00830400930N</v>
      </c>
      <c r="G35" s="183" t="str">
        <f>VLOOKUP(C35,'Completar SOFSE'!$A$19:$E$462,5,0)</f>
        <v>BUJE FLOTANTE DEL ENGRANAJE ACOPLADO. LOCOMOTORAS GM.</v>
      </c>
      <c r="H35" s="186" t="str">
        <f>VLOOKUP(C35,'Completar SOFSE'!$A$19:$F$462,6,0)</f>
        <v>8069155 Pl.: 0-10-3-7038</v>
      </c>
      <c r="I35" s="64"/>
      <c r="J35" s="75"/>
      <c r="K35" s="75"/>
      <c r="L35" s="46"/>
    </row>
    <row r="36" spans="2:12">
      <c r="B36" s="69" t="s">
        <v>40</v>
      </c>
      <c r="C36" s="178"/>
      <c r="D36" s="181"/>
      <c r="E36" s="181"/>
      <c r="F36" s="181"/>
      <c r="G36" s="184"/>
      <c r="H36" s="187"/>
      <c r="I36" s="61"/>
      <c r="J36" s="75"/>
      <c r="K36" s="75"/>
      <c r="L36" s="46"/>
    </row>
    <row r="37" spans="2:12">
      <c r="B37" s="69" t="s">
        <v>41</v>
      </c>
      <c r="C37" s="178"/>
      <c r="D37" s="181"/>
      <c r="E37" s="181"/>
      <c r="F37" s="181"/>
      <c r="G37" s="184"/>
      <c r="H37" s="187"/>
      <c r="I37" s="61"/>
      <c r="J37" s="75"/>
      <c r="K37" s="75"/>
      <c r="L37" s="46"/>
    </row>
    <row r="38" spans="2:12">
      <c r="B38" s="69" t="s">
        <v>42</v>
      </c>
      <c r="C38" s="178"/>
      <c r="D38" s="181"/>
      <c r="E38" s="181"/>
      <c r="F38" s="181"/>
      <c r="G38" s="184"/>
      <c r="H38" s="187"/>
      <c r="I38" s="61"/>
      <c r="J38" s="48"/>
      <c r="K38" s="75"/>
      <c r="L38" s="46"/>
    </row>
    <row r="39" spans="2:12" ht="13.5" thickBot="1">
      <c r="B39" s="69" t="s">
        <v>43</v>
      </c>
      <c r="C39" s="179"/>
      <c r="D39" s="182"/>
      <c r="E39" s="182"/>
      <c r="F39" s="182"/>
      <c r="G39" s="185"/>
      <c r="H39" s="188"/>
      <c r="I39" s="62"/>
      <c r="J39" s="51"/>
      <c r="K39" s="63"/>
      <c r="L39" s="52"/>
    </row>
    <row r="40" spans="2:12" ht="15" customHeight="1">
      <c r="B40" s="68" t="s">
        <v>39</v>
      </c>
      <c r="C40" s="177">
        <f t="shared" ref="C40" si="3">+C35+1</f>
        <v>6</v>
      </c>
      <c r="D40" s="180">
        <f>VLOOKUP(C40,'Completar SOFSE'!$A$19:$E$462,2,0)</f>
        <v>48</v>
      </c>
      <c r="E40" s="180" t="str">
        <f>VLOOKUP(C40,'Completar SOFSE'!$A$19:$E$462,3,0)</f>
        <v>unidad</v>
      </c>
      <c r="F40" s="180" t="str">
        <f>VLOOKUP(C40,'Completar SOFSE'!$A$19:$E$462,4,0)</f>
        <v>NUM00830604750N</v>
      </c>
      <c r="G40" s="183" t="str">
        <f>VLOOKUP(C40,'Completar SOFSE'!$A$19:$E$462,5,0)</f>
        <v>TUBERIA COMPLETA COMBUSTIBLE ENTRE MULTIPLE E INYECTOR</v>
      </c>
      <c r="H40" s="186">
        <f>VLOOKUP(C40,'Completar SOFSE'!$A$19:$F$462,6,0)</f>
        <v>8160209</v>
      </c>
      <c r="I40" s="64"/>
      <c r="J40" s="75"/>
      <c r="K40" s="75"/>
      <c r="L40" s="46"/>
    </row>
    <row r="41" spans="2:12">
      <c r="B41" s="69" t="s">
        <v>40</v>
      </c>
      <c r="C41" s="178"/>
      <c r="D41" s="181"/>
      <c r="E41" s="181"/>
      <c r="F41" s="181"/>
      <c r="G41" s="184"/>
      <c r="H41" s="187"/>
      <c r="I41" s="61"/>
      <c r="J41" s="75"/>
      <c r="K41" s="75"/>
      <c r="L41" s="46"/>
    </row>
    <row r="42" spans="2:12">
      <c r="B42" s="69" t="s">
        <v>41</v>
      </c>
      <c r="C42" s="178"/>
      <c r="D42" s="181"/>
      <c r="E42" s="181"/>
      <c r="F42" s="181"/>
      <c r="G42" s="184"/>
      <c r="H42" s="187"/>
      <c r="I42" s="61"/>
      <c r="J42" s="75"/>
      <c r="K42" s="75"/>
      <c r="L42" s="46"/>
    </row>
    <row r="43" spans="2:12">
      <c r="B43" s="69" t="s">
        <v>42</v>
      </c>
      <c r="C43" s="178"/>
      <c r="D43" s="181"/>
      <c r="E43" s="181"/>
      <c r="F43" s="181"/>
      <c r="G43" s="184"/>
      <c r="H43" s="187"/>
      <c r="I43" s="61"/>
      <c r="J43" s="48"/>
      <c r="K43" s="75"/>
      <c r="L43" s="46"/>
    </row>
    <row r="44" spans="2:12" ht="13.5" thickBot="1">
      <c r="B44" s="69" t="s">
        <v>43</v>
      </c>
      <c r="C44" s="179"/>
      <c r="D44" s="182"/>
      <c r="E44" s="182"/>
      <c r="F44" s="182"/>
      <c r="G44" s="185"/>
      <c r="H44" s="188"/>
      <c r="I44" s="62"/>
      <c r="J44" s="51"/>
      <c r="K44" s="63"/>
      <c r="L44" s="52"/>
    </row>
    <row r="45" spans="2:12" ht="15" customHeight="1">
      <c r="B45" s="68" t="s">
        <v>39</v>
      </c>
      <c r="C45" s="177">
        <f t="shared" ref="C45" si="4">+C40+1</f>
        <v>7</v>
      </c>
      <c r="D45" s="180">
        <f>VLOOKUP(C45,'Completar SOFSE'!$A$19:$E$462,2,0)</f>
        <v>4</v>
      </c>
      <c r="E45" s="180" t="str">
        <f>VLOOKUP(C45,'Completar SOFSE'!$A$19:$E$462,3,0)</f>
        <v>unidad</v>
      </c>
      <c r="F45" s="180" t="str">
        <f>VLOOKUP(C45,'Completar SOFSE'!$A$19:$E$462,4,0)</f>
        <v>NUM00830605330N</v>
      </c>
      <c r="G45" s="183" t="str">
        <f>VLOOKUP(C45,'Completar SOFSE'!$A$19:$E$462,5,0)</f>
        <v>JUEGO DE JUNTAS PARA MULTIPLE DE COMBUSTIBLE</v>
      </c>
      <c r="H45" s="186" t="str">
        <f>VLOOKUP(C45,'Completar SOFSE'!$A$19:$F$462,6,0)</f>
        <v>9580697 Pl.: 0-08-3-7286</v>
      </c>
      <c r="I45" s="64"/>
      <c r="J45" s="75"/>
      <c r="K45" s="75"/>
      <c r="L45" s="46"/>
    </row>
    <row r="46" spans="2:12">
      <c r="B46" s="69" t="s">
        <v>40</v>
      </c>
      <c r="C46" s="178"/>
      <c r="D46" s="181"/>
      <c r="E46" s="181"/>
      <c r="F46" s="181"/>
      <c r="G46" s="184"/>
      <c r="H46" s="187"/>
      <c r="I46" s="61"/>
      <c r="J46" s="75"/>
      <c r="K46" s="75"/>
      <c r="L46" s="46"/>
    </row>
    <row r="47" spans="2:12">
      <c r="B47" s="69" t="s">
        <v>41</v>
      </c>
      <c r="C47" s="178"/>
      <c r="D47" s="181"/>
      <c r="E47" s="181"/>
      <c r="F47" s="181"/>
      <c r="G47" s="184"/>
      <c r="H47" s="187"/>
      <c r="I47" s="61"/>
      <c r="J47" s="75"/>
      <c r="K47" s="75"/>
      <c r="L47" s="46"/>
    </row>
    <row r="48" spans="2:12">
      <c r="B48" s="69" t="s">
        <v>42</v>
      </c>
      <c r="C48" s="178"/>
      <c r="D48" s="181"/>
      <c r="E48" s="181"/>
      <c r="F48" s="181"/>
      <c r="G48" s="184"/>
      <c r="H48" s="187"/>
      <c r="I48" s="61"/>
      <c r="J48" s="48"/>
      <c r="K48" s="75"/>
      <c r="L48" s="46"/>
    </row>
    <row r="49" spans="2:12" ht="13.5" thickBot="1">
      <c r="B49" s="69" t="s">
        <v>43</v>
      </c>
      <c r="C49" s="179"/>
      <c r="D49" s="182"/>
      <c r="E49" s="182"/>
      <c r="F49" s="182"/>
      <c r="G49" s="185"/>
      <c r="H49" s="188"/>
      <c r="I49" s="62"/>
      <c r="J49" s="51"/>
      <c r="K49" s="63"/>
      <c r="L49" s="52"/>
    </row>
    <row r="50" spans="2:12" ht="15" customHeight="1">
      <c r="B50" s="68" t="s">
        <v>39</v>
      </c>
      <c r="C50" s="177">
        <f t="shared" ref="C50" si="5">+C45+1</f>
        <v>8</v>
      </c>
      <c r="D50" s="180">
        <f>VLOOKUP(C50,'Completar SOFSE'!$A$19:$E$462,2,0)</f>
        <v>4</v>
      </c>
      <c r="E50" s="180" t="str">
        <f>VLOOKUP(C50,'Completar SOFSE'!$A$19:$E$462,3,0)</f>
        <v>unidad</v>
      </c>
      <c r="F50" s="180" t="str">
        <f>VLOOKUP(C50,'Completar SOFSE'!$A$19:$E$462,4,0)</f>
        <v>NUM00830703930N</v>
      </c>
      <c r="G50" s="183" t="str">
        <f>VLOOKUP(C50,'Completar SOFSE'!$A$19:$E$462,5,0)</f>
        <v>ELEMENTO FILTRANTE.</v>
      </c>
      <c r="H50" s="186">
        <f>VLOOKUP(C50,'Completar SOFSE'!$A$19:$F$462,6,0)</f>
        <v>8173850</v>
      </c>
      <c r="I50" s="64"/>
      <c r="J50" s="75"/>
      <c r="K50" s="75"/>
      <c r="L50" s="46"/>
    </row>
    <row r="51" spans="2:12">
      <c r="B51" s="69" t="s">
        <v>40</v>
      </c>
      <c r="C51" s="178"/>
      <c r="D51" s="181"/>
      <c r="E51" s="181"/>
      <c r="F51" s="181"/>
      <c r="G51" s="184"/>
      <c r="H51" s="187"/>
      <c r="I51" s="61"/>
      <c r="J51" s="75"/>
      <c r="K51" s="75"/>
      <c r="L51" s="46"/>
    </row>
    <row r="52" spans="2:12">
      <c r="B52" s="69" t="s">
        <v>41</v>
      </c>
      <c r="C52" s="178"/>
      <c r="D52" s="181"/>
      <c r="E52" s="181"/>
      <c r="F52" s="181"/>
      <c r="G52" s="184"/>
      <c r="H52" s="187"/>
      <c r="I52" s="61"/>
      <c r="J52" s="75"/>
      <c r="K52" s="75"/>
      <c r="L52" s="46"/>
    </row>
    <row r="53" spans="2:12">
      <c r="B53" s="69" t="s">
        <v>42</v>
      </c>
      <c r="C53" s="178"/>
      <c r="D53" s="181"/>
      <c r="E53" s="181"/>
      <c r="F53" s="181"/>
      <c r="G53" s="184"/>
      <c r="H53" s="187"/>
      <c r="I53" s="61"/>
      <c r="J53" s="48"/>
      <c r="K53" s="75"/>
      <c r="L53" s="46"/>
    </row>
    <row r="54" spans="2:12" ht="13.5" thickBot="1">
      <c r="B54" s="69" t="s">
        <v>43</v>
      </c>
      <c r="C54" s="179"/>
      <c r="D54" s="182"/>
      <c r="E54" s="182"/>
      <c r="F54" s="182"/>
      <c r="G54" s="185"/>
      <c r="H54" s="188"/>
      <c r="I54" s="62"/>
      <c r="J54" s="51"/>
      <c r="K54" s="63"/>
      <c r="L54" s="52"/>
    </row>
    <row r="55" spans="2:12" ht="15" customHeight="1">
      <c r="B55" s="68" t="s">
        <v>39</v>
      </c>
      <c r="C55" s="177">
        <f t="shared" ref="C55" si="6">+C50+1</f>
        <v>9</v>
      </c>
      <c r="D55" s="180">
        <f>VLOOKUP(C55,'Completar SOFSE'!$A$19:$E$462,2,0)</f>
        <v>4</v>
      </c>
      <c r="E55" s="180" t="str">
        <f>VLOOKUP(C55,'Completar SOFSE'!$A$19:$E$462,3,0)</f>
        <v>unidad</v>
      </c>
      <c r="F55" s="180" t="str">
        <f>VLOOKUP(C55,'Completar SOFSE'!$A$19:$E$462,4,0)</f>
        <v>NUM00830705890N</v>
      </c>
      <c r="G55" s="183" t="str">
        <f>VLOOKUP(C55,'Completar SOFSE'!$A$19:$E$462,5,0)</f>
        <v>TUBO PARA DRENAJE DE ACEITE DEL GOBERNADOR - PARA MOTOR 12-567-C.-</v>
      </c>
      <c r="H55" s="186" t="str">
        <f>VLOOKUP(C55,'Completar SOFSE'!$A$19:$F$462,6,0)</f>
        <v>9319341 Pl.: 0-08-3-7116</v>
      </c>
      <c r="I55" s="64"/>
      <c r="J55" s="75"/>
      <c r="K55" s="75"/>
      <c r="L55" s="46"/>
    </row>
    <row r="56" spans="2:12">
      <c r="B56" s="69" t="s">
        <v>40</v>
      </c>
      <c r="C56" s="178"/>
      <c r="D56" s="181"/>
      <c r="E56" s="181"/>
      <c r="F56" s="181"/>
      <c r="G56" s="184"/>
      <c r="H56" s="187"/>
      <c r="I56" s="61"/>
      <c r="J56" s="75"/>
      <c r="K56" s="75"/>
      <c r="L56" s="46"/>
    </row>
    <row r="57" spans="2:12">
      <c r="B57" s="69" t="s">
        <v>41</v>
      </c>
      <c r="C57" s="178"/>
      <c r="D57" s="181"/>
      <c r="E57" s="181"/>
      <c r="F57" s="181"/>
      <c r="G57" s="184"/>
      <c r="H57" s="187"/>
      <c r="I57" s="61"/>
      <c r="J57" s="75"/>
      <c r="K57" s="75"/>
      <c r="L57" s="46"/>
    </row>
    <row r="58" spans="2:12">
      <c r="B58" s="69" t="s">
        <v>42</v>
      </c>
      <c r="C58" s="178"/>
      <c r="D58" s="181"/>
      <c r="E58" s="181"/>
      <c r="F58" s="181"/>
      <c r="G58" s="184"/>
      <c r="H58" s="187"/>
      <c r="I58" s="61"/>
      <c r="J58" s="48"/>
      <c r="K58" s="75"/>
      <c r="L58" s="46"/>
    </row>
    <row r="59" spans="2:12" ht="13.5" thickBot="1">
      <c r="B59" s="69" t="s">
        <v>43</v>
      </c>
      <c r="C59" s="179"/>
      <c r="D59" s="182"/>
      <c r="E59" s="182"/>
      <c r="F59" s="182"/>
      <c r="G59" s="185"/>
      <c r="H59" s="188"/>
      <c r="I59" s="62"/>
      <c r="J59" s="51"/>
      <c r="K59" s="63"/>
      <c r="L59" s="52"/>
    </row>
    <row r="60" spans="2:12" ht="15" customHeight="1">
      <c r="B60" s="68" t="s">
        <v>39</v>
      </c>
      <c r="C60" s="177">
        <f t="shared" ref="C60" si="7">+C55+1</f>
        <v>10</v>
      </c>
      <c r="D60" s="180">
        <f>VLOOKUP(C60,'Completar SOFSE'!$A$19:$E$462,2,0)</f>
        <v>8</v>
      </c>
      <c r="E60" s="180" t="str">
        <f>VLOOKUP(C60,'Completar SOFSE'!$A$19:$E$462,3,0)</f>
        <v>unidad</v>
      </c>
      <c r="F60" s="180" t="str">
        <f>VLOOKUP(C60,'Completar SOFSE'!$A$19:$E$462,4,0)</f>
        <v>NUM00830801590N</v>
      </c>
      <c r="G60" s="183" t="str">
        <f>VLOOKUP(C60,'Completar SOFSE'!$A$19:$E$462,5,0)</f>
        <v>JUEGO DE JUNTAS DE LA BOMBA DE AGUA, PARA MD 567-C DE LOCOMOTORAS GM</v>
      </c>
      <c r="H60" s="186">
        <f>VLOOKUP(C60,'Completar SOFSE'!$A$19:$F$462,6,0)</f>
        <v>9580714</v>
      </c>
      <c r="I60" s="64"/>
      <c r="J60" s="75"/>
      <c r="K60" s="75"/>
      <c r="L60" s="46"/>
    </row>
    <row r="61" spans="2:12">
      <c r="B61" s="69" t="s">
        <v>40</v>
      </c>
      <c r="C61" s="178"/>
      <c r="D61" s="181"/>
      <c r="E61" s="181"/>
      <c r="F61" s="181"/>
      <c r="G61" s="184"/>
      <c r="H61" s="187"/>
      <c r="I61" s="61"/>
      <c r="J61" s="75"/>
      <c r="K61" s="75"/>
      <c r="L61" s="46"/>
    </row>
    <row r="62" spans="2:12">
      <c r="B62" s="69" t="s">
        <v>41</v>
      </c>
      <c r="C62" s="178"/>
      <c r="D62" s="181"/>
      <c r="E62" s="181"/>
      <c r="F62" s="181"/>
      <c r="G62" s="184"/>
      <c r="H62" s="187"/>
      <c r="I62" s="61"/>
      <c r="J62" s="75"/>
      <c r="K62" s="75"/>
      <c r="L62" s="46"/>
    </row>
    <row r="63" spans="2:12">
      <c r="B63" s="69" t="s">
        <v>42</v>
      </c>
      <c r="C63" s="178"/>
      <c r="D63" s="181"/>
      <c r="E63" s="181"/>
      <c r="F63" s="181"/>
      <c r="G63" s="184"/>
      <c r="H63" s="187"/>
      <c r="I63" s="61"/>
      <c r="J63" s="48"/>
      <c r="K63" s="75"/>
      <c r="L63" s="46"/>
    </row>
    <row r="64" spans="2:12" ht="13.5" thickBot="1">
      <c r="B64" s="69" t="s">
        <v>43</v>
      </c>
      <c r="C64" s="179"/>
      <c r="D64" s="182"/>
      <c r="E64" s="182"/>
      <c r="F64" s="182"/>
      <c r="G64" s="185"/>
      <c r="H64" s="188"/>
      <c r="I64" s="62"/>
      <c r="J64" s="51"/>
      <c r="K64" s="63"/>
      <c r="L64" s="52"/>
    </row>
    <row r="65" spans="2:12" ht="15" customHeight="1">
      <c r="B65" s="68" t="s">
        <v>39</v>
      </c>
      <c r="C65" s="177">
        <f t="shared" ref="C65" si="8">+C60+1</f>
        <v>11</v>
      </c>
      <c r="D65" s="180">
        <f>VLOOKUP(C65,'Completar SOFSE'!$A$19:$E$462,2,0)</f>
        <v>8</v>
      </c>
      <c r="E65" s="180" t="str">
        <f>VLOOKUP(C65,'Completar SOFSE'!$A$19:$E$462,3,0)</f>
        <v>unidad</v>
      </c>
      <c r="F65" s="180" t="str">
        <f>VLOOKUP(C65,'Completar SOFSE'!$A$19:$E$462,4,0)</f>
        <v>NUM00830812370N</v>
      </c>
      <c r="G65" s="183" t="str">
        <f>VLOOKUP(C65,'Completar SOFSE'!$A$19:$E$462,5,0)</f>
        <v>JUNTA E/CABEZA Y NUCLEO</v>
      </c>
      <c r="H65" s="186">
        <f>VLOOKUP(C65,'Completar SOFSE'!$A$19:$F$462,6,0)</f>
        <v>8018975</v>
      </c>
      <c r="I65" s="64"/>
      <c r="J65" s="75"/>
      <c r="K65" s="75"/>
      <c r="L65" s="46"/>
    </row>
    <row r="66" spans="2:12">
      <c r="B66" s="69" t="s">
        <v>40</v>
      </c>
      <c r="C66" s="178"/>
      <c r="D66" s="181"/>
      <c r="E66" s="181"/>
      <c r="F66" s="181"/>
      <c r="G66" s="184"/>
      <c r="H66" s="187"/>
      <c r="I66" s="61"/>
      <c r="J66" s="75"/>
      <c r="K66" s="75"/>
      <c r="L66" s="46"/>
    </row>
    <row r="67" spans="2:12">
      <c r="B67" s="69" t="s">
        <v>41</v>
      </c>
      <c r="C67" s="178"/>
      <c r="D67" s="181"/>
      <c r="E67" s="181"/>
      <c r="F67" s="181"/>
      <c r="G67" s="184"/>
      <c r="H67" s="187"/>
      <c r="I67" s="61"/>
      <c r="J67" s="75"/>
      <c r="K67" s="75"/>
      <c r="L67" s="46"/>
    </row>
    <row r="68" spans="2:12">
      <c r="B68" s="69" t="s">
        <v>42</v>
      </c>
      <c r="C68" s="178"/>
      <c r="D68" s="181"/>
      <c r="E68" s="181"/>
      <c r="F68" s="181"/>
      <c r="G68" s="184"/>
      <c r="H68" s="187"/>
      <c r="I68" s="61"/>
      <c r="J68" s="48"/>
      <c r="K68" s="75"/>
      <c r="L68" s="46"/>
    </row>
    <row r="69" spans="2:12" ht="13.5" thickBot="1">
      <c r="B69" s="69" t="s">
        <v>43</v>
      </c>
      <c r="C69" s="179"/>
      <c r="D69" s="182"/>
      <c r="E69" s="182"/>
      <c r="F69" s="182"/>
      <c r="G69" s="185"/>
      <c r="H69" s="188"/>
      <c r="I69" s="62"/>
      <c r="J69" s="51"/>
      <c r="K69" s="63"/>
      <c r="L69" s="52"/>
    </row>
    <row r="70" spans="2:12" ht="15" customHeight="1">
      <c r="B70" s="68" t="s">
        <v>39</v>
      </c>
      <c r="C70" s="177">
        <f>+C65+1</f>
        <v>12</v>
      </c>
      <c r="D70" s="180">
        <f>VLOOKUP(C70,'Completar SOFSE'!$A$19:$E$462,2,0)</f>
        <v>4</v>
      </c>
      <c r="E70" s="180" t="str">
        <f>VLOOKUP(C70,'Completar SOFSE'!$A$19:$E$462,3,0)</f>
        <v>unidad</v>
      </c>
      <c r="F70" s="180" t="str">
        <f>VLOOKUP(C70,'Completar SOFSE'!$A$19:$E$462,4,0)</f>
        <v>NUM00850130570N</v>
      </c>
      <c r="G70" s="183" t="str">
        <f>VLOOKUP(C70,'Completar SOFSE'!$A$19:$E$462,5,0)</f>
        <v>FILTRO DE ACEITE</v>
      </c>
      <c r="H70" s="186">
        <f>VLOOKUP(C70,'Completar SOFSE'!$A$19:$F$462,6,0)</f>
        <v>9311037</v>
      </c>
      <c r="I70" s="64"/>
      <c r="J70" s="75"/>
      <c r="K70" s="75"/>
      <c r="L70" s="46"/>
    </row>
    <row r="71" spans="2:12">
      <c r="B71" s="69" t="s">
        <v>40</v>
      </c>
      <c r="C71" s="178"/>
      <c r="D71" s="181"/>
      <c r="E71" s="181"/>
      <c r="F71" s="181"/>
      <c r="G71" s="184"/>
      <c r="H71" s="187"/>
      <c r="I71" s="61"/>
      <c r="J71" s="75"/>
      <c r="K71" s="75"/>
      <c r="L71" s="46"/>
    </row>
    <row r="72" spans="2:12">
      <c r="B72" s="69" t="s">
        <v>41</v>
      </c>
      <c r="C72" s="178"/>
      <c r="D72" s="181"/>
      <c r="E72" s="181"/>
      <c r="F72" s="181"/>
      <c r="G72" s="184"/>
      <c r="H72" s="187"/>
      <c r="I72" s="61"/>
      <c r="J72" s="75"/>
      <c r="K72" s="75"/>
      <c r="L72" s="46"/>
    </row>
    <row r="73" spans="2:12">
      <c r="B73" s="69" t="s">
        <v>42</v>
      </c>
      <c r="C73" s="178"/>
      <c r="D73" s="181"/>
      <c r="E73" s="181"/>
      <c r="F73" s="181"/>
      <c r="G73" s="184"/>
      <c r="H73" s="187"/>
      <c r="I73" s="61"/>
      <c r="J73" s="48"/>
      <c r="K73" s="75"/>
      <c r="L73" s="46"/>
    </row>
    <row r="74" spans="2:12" ht="13.5" thickBot="1">
      <c r="B74" s="103" t="s">
        <v>43</v>
      </c>
      <c r="C74" s="179"/>
      <c r="D74" s="182"/>
      <c r="E74" s="182"/>
      <c r="F74" s="182"/>
      <c r="G74" s="185"/>
      <c r="H74" s="188"/>
      <c r="I74" s="62"/>
      <c r="J74" s="51"/>
      <c r="K74" s="63"/>
      <c r="L74" s="52"/>
    </row>
    <row r="75" spans="2:12">
      <c r="B75" s="68" t="s">
        <v>39</v>
      </c>
      <c r="C75" s="177">
        <f>+C70+1</f>
        <v>13</v>
      </c>
      <c r="D75" s="180">
        <f>VLOOKUP(C75,'Completar SOFSE'!$A$19:$E$462,2,0)</f>
        <v>8</v>
      </c>
      <c r="E75" s="180" t="str">
        <f>VLOOKUP(C75,'Completar SOFSE'!$A$19:$E$462,3,0)</f>
        <v>unidad</v>
      </c>
      <c r="F75" s="180" t="str">
        <f>VLOOKUP(C75,'Completar SOFSE'!$A$19:$E$462,4,0)</f>
        <v>NUM00850612830N</v>
      </c>
      <c r="G75" s="183" t="str">
        <f>VLOOKUP(C75,'Completar SOFSE'!$A$19:$E$462,5,0)</f>
        <v>DIAFRAGMA PARA BOCINA</v>
      </c>
      <c r="H75" s="186" t="str">
        <f>VLOOKUP(C75,'Completar SOFSE'!$A$19:$F$462,6,0)</f>
        <v>8198938 Pl.: 10-04-8</v>
      </c>
      <c r="I75" s="64"/>
      <c r="J75" s="75"/>
      <c r="K75" s="75"/>
      <c r="L75" s="46"/>
    </row>
    <row r="76" spans="2:12">
      <c r="B76" s="69" t="s">
        <v>40</v>
      </c>
      <c r="C76" s="178"/>
      <c r="D76" s="181"/>
      <c r="E76" s="181"/>
      <c r="F76" s="181"/>
      <c r="G76" s="184"/>
      <c r="H76" s="187"/>
      <c r="I76" s="61"/>
      <c r="J76" s="75"/>
      <c r="K76" s="75"/>
      <c r="L76" s="46"/>
    </row>
    <row r="77" spans="2:12">
      <c r="B77" s="69" t="s">
        <v>41</v>
      </c>
      <c r="C77" s="178"/>
      <c r="D77" s="181"/>
      <c r="E77" s="181"/>
      <c r="F77" s="181"/>
      <c r="G77" s="184"/>
      <c r="H77" s="187"/>
      <c r="I77" s="61"/>
      <c r="J77" s="75"/>
      <c r="K77" s="75"/>
      <c r="L77" s="46"/>
    </row>
    <row r="78" spans="2:12">
      <c r="B78" s="69" t="s">
        <v>42</v>
      </c>
      <c r="C78" s="178"/>
      <c r="D78" s="181"/>
      <c r="E78" s="181"/>
      <c r="F78" s="181"/>
      <c r="G78" s="184"/>
      <c r="H78" s="187"/>
      <c r="I78" s="61"/>
      <c r="J78" s="48"/>
      <c r="K78" s="75"/>
      <c r="L78" s="46"/>
    </row>
    <row r="79" spans="2:12" ht="13.5" thickBot="1">
      <c r="B79" s="103" t="s">
        <v>43</v>
      </c>
      <c r="C79" s="179"/>
      <c r="D79" s="182"/>
      <c r="E79" s="182"/>
      <c r="F79" s="182"/>
      <c r="G79" s="185"/>
      <c r="H79" s="188"/>
      <c r="I79" s="62"/>
      <c r="J79" s="51"/>
      <c r="K79" s="63"/>
      <c r="L79" s="52"/>
    </row>
    <row r="80" spans="2:12">
      <c r="B80" s="68" t="s">
        <v>39</v>
      </c>
      <c r="C80" s="177">
        <f>+C75+1</f>
        <v>14</v>
      </c>
      <c r="D80" s="180">
        <f>VLOOKUP(C80,'Completar SOFSE'!$A$19:$E$462,2,0)</f>
        <v>4</v>
      </c>
      <c r="E80" s="180" t="str">
        <f>VLOOKUP(C80,'Completar SOFSE'!$A$19:$E$462,3,0)</f>
        <v>unidad</v>
      </c>
      <c r="F80" s="180" t="str">
        <f>VLOOKUP(C80,'Completar SOFSE'!$A$19:$E$462,4,0)</f>
        <v>NUM00860301920N</v>
      </c>
      <c r="G80" s="183" t="str">
        <f>VLOOKUP(C80,'Completar SOFSE'!$A$19:$E$462,5,0)</f>
        <v>TERMOSTATO T.B GT</v>
      </c>
      <c r="H80" s="186">
        <f>VLOOKUP(C80,'Completar SOFSE'!$A$19:$F$462,6,0)</f>
        <v>40040510</v>
      </c>
      <c r="I80" s="64"/>
      <c r="J80" s="75"/>
      <c r="K80" s="75"/>
      <c r="L80" s="46"/>
    </row>
    <row r="81" spans="2:12">
      <c r="B81" s="69" t="s">
        <v>40</v>
      </c>
      <c r="C81" s="178"/>
      <c r="D81" s="181"/>
      <c r="E81" s="181"/>
      <c r="F81" s="181"/>
      <c r="G81" s="184"/>
      <c r="H81" s="187"/>
      <c r="I81" s="61"/>
      <c r="J81" s="75"/>
      <c r="K81" s="75"/>
      <c r="L81" s="46"/>
    </row>
    <row r="82" spans="2:12">
      <c r="B82" s="69" t="s">
        <v>41</v>
      </c>
      <c r="C82" s="178"/>
      <c r="D82" s="181"/>
      <c r="E82" s="181"/>
      <c r="F82" s="181"/>
      <c r="G82" s="184"/>
      <c r="H82" s="187"/>
      <c r="I82" s="61"/>
      <c r="J82" s="75"/>
      <c r="K82" s="75"/>
      <c r="L82" s="46"/>
    </row>
    <row r="83" spans="2:12">
      <c r="B83" s="69" t="s">
        <v>42</v>
      </c>
      <c r="C83" s="178"/>
      <c r="D83" s="181"/>
      <c r="E83" s="181"/>
      <c r="F83" s="181"/>
      <c r="G83" s="184"/>
      <c r="H83" s="187"/>
      <c r="I83" s="61"/>
      <c r="J83" s="48"/>
      <c r="K83" s="75"/>
      <c r="L83" s="46"/>
    </row>
    <row r="84" spans="2:12" ht="13.5" thickBot="1">
      <c r="B84" s="103" t="s">
        <v>43</v>
      </c>
      <c r="C84" s="179"/>
      <c r="D84" s="182"/>
      <c r="E84" s="182"/>
      <c r="F84" s="182"/>
      <c r="G84" s="185"/>
      <c r="H84" s="188"/>
      <c r="I84" s="62"/>
      <c r="J84" s="51"/>
      <c r="K84" s="63"/>
      <c r="L84" s="52"/>
    </row>
    <row r="85" spans="2:12">
      <c r="B85" s="68" t="s">
        <v>39</v>
      </c>
      <c r="C85" s="177">
        <f>+C80+1</f>
        <v>15</v>
      </c>
      <c r="D85" s="180">
        <f>VLOOKUP(C85,'Completar SOFSE'!$A$19:$E$462,2,0)</f>
        <v>4</v>
      </c>
      <c r="E85" s="180" t="str">
        <f>VLOOKUP(C85,'Completar SOFSE'!$A$19:$E$462,3,0)</f>
        <v>unidad</v>
      </c>
      <c r="F85" s="180" t="str">
        <f>VLOOKUP(C85,'Completar SOFSE'!$A$19:$E$462,4,0)</f>
        <v>NUM00860301930N</v>
      </c>
      <c r="G85" s="183" t="str">
        <f>VLOOKUP(C85,'Completar SOFSE'!$A$19:$E$462,5,0)</f>
        <v>TERMOSTATO ETS GT</v>
      </c>
      <c r="H85" s="186">
        <f>VLOOKUP(C85,'Completar SOFSE'!$A$19:$F$462,6,0)</f>
        <v>40040502</v>
      </c>
      <c r="I85" s="64"/>
      <c r="J85" s="75"/>
      <c r="K85" s="75"/>
      <c r="L85" s="46"/>
    </row>
    <row r="86" spans="2:12">
      <c r="B86" s="69" t="s">
        <v>40</v>
      </c>
      <c r="C86" s="178"/>
      <c r="D86" s="181"/>
      <c r="E86" s="181"/>
      <c r="F86" s="181"/>
      <c r="G86" s="184"/>
      <c r="H86" s="187"/>
      <c r="I86" s="61"/>
      <c r="J86" s="75"/>
      <c r="K86" s="75"/>
      <c r="L86" s="46"/>
    </row>
    <row r="87" spans="2:12">
      <c r="B87" s="69" t="s">
        <v>41</v>
      </c>
      <c r="C87" s="178"/>
      <c r="D87" s="181"/>
      <c r="E87" s="181"/>
      <c r="F87" s="181"/>
      <c r="G87" s="184"/>
      <c r="H87" s="187"/>
      <c r="I87" s="61"/>
      <c r="J87" s="75"/>
      <c r="K87" s="75"/>
      <c r="L87" s="46"/>
    </row>
    <row r="88" spans="2:12">
      <c r="B88" s="69" t="s">
        <v>42</v>
      </c>
      <c r="C88" s="178"/>
      <c r="D88" s="181"/>
      <c r="E88" s="181"/>
      <c r="F88" s="181"/>
      <c r="G88" s="184"/>
      <c r="H88" s="187"/>
      <c r="I88" s="61"/>
      <c r="J88" s="48"/>
      <c r="K88" s="75"/>
      <c r="L88" s="46"/>
    </row>
    <row r="89" spans="2:12" ht="13.5" thickBot="1">
      <c r="B89" s="103" t="s">
        <v>43</v>
      </c>
      <c r="C89" s="179"/>
      <c r="D89" s="182"/>
      <c r="E89" s="182"/>
      <c r="F89" s="182"/>
      <c r="G89" s="185"/>
      <c r="H89" s="188"/>
      <c r="I89" s="62"/>
      <c r="J89" s="51"/>
      <c r="K89" s="63"/>
      <c r="L89" s="52"/>
    </row>
    <row r="90" spans="2:12">
      <c r="B90" s="68" t="s">
        <v>39</v>
      </c>
      <c r="C90" s="177">
        <f>+C85+1</f>
        <v>16</v>
      </c>
      <c r="D90" s="180">
        <f>VLOOKUP(C90,'Completar SOFSE'!$A$19:$E$462,2,0)</f>
        <v>48</v>
      </c>
      <c r="E90" s="180" t="str">
        <f>VLOOKUP(C90,'Completar SOFSE'!$A$19:$E$462,3,0)</f>
        <v>unidad</v>
      </c>
      <c r="F90" s="180" t="str">
        <f>VLOOKUP(C90,'Completar SOFSE'!$A$19:$E$462,4,0)</f>
        <v>NUM00860307110N</v>
      </c>
      <c r="G90" s="183" t="str">
        <f>VLOOKUP(C90,'Completar SOFSE'!$A$19:$E$462,5,0)</f>
        <v>CONTACTOR MÓVIL (RVR; RVF). PLANO 008603DTMR0073</v>
      </c>
      <c r="H90" s="186" t="str">
        <f>VLOOKUP(C90,'Completar SOFSE'!$A$19:$F$462,6,0)</f>
        <v>008603DTMR0073</v>
      </c>
      <c r="I90" s="64"/>
      <c r="J90" s="75"/>
      <c r="K90" s="75"/>
      <c r="L90" s="46"/>
    </row>
    <row r="91" spans="2:12">
      <c r="B91" s="69" t="s">
        <v>40</v>
      </c>
      <c r="C91" s="178"/>
      <c r="D91" s="181"/>
      <c r="E91" s="181"/>
      <c r="F91" s="181"/>
      <c r="G91" s="184"/>
      <c r="H91" s="187"/>
      <c r="I91" s="61"/>
      <c r="J91" s="75"/>
      <c r="K91" s="75"/>
      <c r="L91" s="46"/>
    </row>
    <row r="92" spans="2:12">
      <c r="B92" s="69" t="s">
        <v>41</v>
      </c>
      <c r="C92" s="178"/>
      <c r="D92" s="181"/>
      <c r="E92" s="181"/>
      <c r="F92" s="181"/>
      <c r="G92" s="184"/>
      <c r="H92" s="187"/>
      <c r="I92" s="61"/>
      <c r="J92" s="75"/>
      <c r="K92" s="75"/>
      <c r="L92" s="46"/>
    </row>
    <row r="93" spans="2:12">
      <c r="B93" s="69" t="s">
        <v>42</v>
      </c>
      <c r="C93" s="178"/>
      <c r="D93" s="181"/>
      <c r="E93" s="181"/>
      <c r="F93" s="181"/>
      <c r="G93" s="184"/>
      <c r="H93" s="187"/>
      <c r="I93" s="61"/>
      <c r="J93" s="48"/>
      <c r="K93" s="75"/>
      <c r="L93" s="46"/>
    </row>
    <row r="94" spans="2:12" ht="13.5" thickBot="1">
      <c r="B94" s="103" t="s">
        <v>43</v>
      </c>
      <c r="C94" s="179"/>
      <c r="D94" s="182"/>
      <c r="E94" s="182"/>
      <c r="F94" s="182"/>
      <c r="G94" s="185"/>
      <c r="H94" s="188"/>
      <c r="I94" s="62"/>
      <c r="J94" s="51"/>
      <c r="K94" s="63"/>
      <c r="L94" s="52"/>
    </row>
    <row r="95" spans="2:12">
      <c r="B95" s="68" t="s">
        <v>39</v>
      </c>
      <c r="C95" s="177">
        <f>+C90+1</f>
        <v>17</v>
      </c>
      <c r="D95" s="180">
        <f>VLOOKUP(C95,'Completar SOFSE'!$A$19:$E$462,2,0)</f>
        <v>12</v>
      </c>
      <c r="E95" s="180" t="str">
        <f>VLOOKUP(C95,'Completar SOFSE'!$A$19:$E$462,3,0)</f>
        <v>unidad</v>
      </c>
      <c r="F95" s="180" t="str">
        <f>VLOOKUP(C95,'Completar SOFSE'!$A$19:$E$462,4,0)</f>
        <v>NUM00860619330N</v>
      </c>
      <c r="G95" s="183" t="str">
        <f>VLOOKUP(C95,'Completar SOFSE'!$A$19:$E$462,5,0)</f>
        <v>CONTACTO MOVIL, REF 8339390</v>
      </c>
      <c r="H95" s="186">
        <f>VLOOKUP(C95,'Completar SOFSE'!$A$19:$F$462,6,0)</f>
        <v>8339390</v>
      </c>
      <c r="I95" s="64"/>
      <c r="J95" s="75"/>
      <c r="K95" s="75"/>
      <c r="L95" s="46"/>
    </row>
    <row r="96" spans="2:12">
      <c r="B96" s="69" t="s">
        <v>40</v>
      </c>
      <c r="C96" s="178"/>
      <c r="D96" s="181"/>
      <c r="E96" s="181"/>
      <c r="F96" s="181"/>
      <c r="G96" s="184"/>
      <c r="H96" s="187"/>
      <c r="I96" s="61"/>
      <c r="J96" s="75"/>
      <c r="K96" s="75"/>
      <c r="L96" s="46"/>
    </row>
    <row r="97" spans="2:12">
      <c r="B97" s="69" t="s">
        <v>41</v>
      </c>
      <c r="C97" s="178"/>
      <c r="D97" s="181"/>
      <c r="E97" s="181"/>
      <c r="F97" s="181"/>
      <c r="G97" s="184"/>
      <c r="H97" s="187"/>
      <c r="I97" s="61"/>
      <c r="J97" s="75"/>
      <c r="K97" s="75"/>
      <c r="L97" s="46"/>
    </row>
    <row r="98" spans="2:12">
      <c r="B98" s="69" t="s">
        <v>42</v>
      </c>
      <c r="C98" s="178"/>
      <c r="D98" s="181"/>
      <c r="E98" s="181"/>
      <c r="F98" s="181"/>
      <c r="G98" s="184"/>
      <c r="H98" s="187"/>
      <c r="I98" s="61"/>
      <c r="J98" s="48"/>
      <c r="K98" s="75"/>
      <c r="L98" s="46"/>
    </row>
    <row r="99" spans="2:12" ht="13.5" thickBot="1">
      <c r="B99" s="103" t="s">
        <v>43</v>
      </c>
      <c r="C99" s="179"/>
      <c r="D99" s="182"/>
      <c r="E99" s="182"/>
      <c r="F99" s="182"/>
      <c r="G99" s="185"/>
      <c r="H99" s="188"/>
      <c r="I99" s="62"/>
      <c r="J99" s="51"/>
      <c r="K99" s="63"/>
      <c r="L99" s="52"/>
    </row>
    <row r="100" spans="2:12">
      <c r="B100" s="68" t="s">
        <v>39</v>
      </c>
      <c r="C100" s="177">
        <f>+C95+1</f>
        <v>18</v>
      </c>
      <c r="D100" s="180">
        <f>VLOOKUP(C100,'Completar SOFSE'!$A$19:$E$462,2,0)</f>
        <v>12</v>
      </c>
      <c r="E100" s="180" t="str">
        <f>VLOOKUP(C100,'Completar SOFSE'!$A$19:$E$462,3,0)</f>
        <v>unidad</v>
      </c>
      <c r="F100" s="180" t="str">
        <f>VLOOKUP(C100,'Completar SOFSE'!$A$19:$E$462,4,0)</f>
        <v>NUM00860620010N</v>
      </c>
      <c r="G100" s="183" t="str">
        <f>VLOOKUP(C100,'Completar SOFSE'!$A$19:$E$462,5,0)</f>
        <v>JUEGO APAGA ARCO</v>
      </c>
      <c r="H100" s="186">
        <f>VLOOKUP(C100,'Completar SOFSE'!$A$19:$F$462,6,0)</f>
        <v>8399841</v>
      </c>
      <c r="I100" s="64"/>
      <c r="J100" s="75"/>
      <c r="K100" s="75"/>
      <c r="L100" s="46"/>
    </row>
    <row r="101" spans="2:12">
      <c r="B101" s="69" t="s">
        <v>40</v>
      </c>
      <c r="C101" s="178"/>
      <c r="D101" s="181"/>
      <c r="E101" s="181"/>
      <c r="F101" s="181"/>
      <c r="G101" s="184"/>
      <c r="H101" s="187"/>
      <c r="I101" s="61"/>
      <c r="J101" s="75"/>
      <c r="K101" s="75"/>
      <c r="L101" s="46"/>
    </row>
    <row r="102" spans="2:12">
      <c r="B102" s="69" t="s">
        <v>41</v>
      </c>
      <c r="C102" s="178"/>
      <c r="D102" s="181"/>
      <c r="E102" s="181"/>
      <c r="F102" s="181"/>
      <c r="G102" s="184"/>
      <c r="H102" s="187"/>
      <c r="I102" s="61"/>
      <c r="J102" s="75"/>
      <c r="K102" s="75"/>
      <c r="L102" s="46"/>
    </row>
    <row r="103" spans="2:12">
      <c r="B103" s="69" t="s">
        <v>42</v>
      </c>
      <c r="C103" s="178"/>
      <c r="D103" s="181"/>
      <c r="E103" s="181"/>
      <c r="F103" s="181"/>
      <c r="G103" s="184"/>
      <c r="H103" s="187"/>
      <c r="I103" s="61"/>
      <c r="J103" s="48"/>
      <c r="K103" s="75"/>
      <c r="L103" s="46"/>
    </row>
    <row r="104" spans="2:12" ht="13.5" thickBot="1">
      <c r="B104" s="103" t="s">
        <v>43</v>
      </c>
      <c r="C104" s="179"/>
      <c r="D104" s="182"/>
      <c r="E104" s="182"/>
      <c r="F104" s="182"/>
      <c r="G104" s="185"/>
      <c r="H104" s="188"/>
      <c r="I104" s="62"/>
      <c r="J104" s="51"/>
      <c r="K104" s="63"/>
      <c r="L104" s="52"/>
    </row>
    <row r="105" spans="2:12">
      <c r="B105" s="68" t="s">
        <v>39</v>
      </c>
      <c r="C105" s="177">
        <f>+C100+1</f>
        <v>19</v>
      </c>
      <c r="D105" s="180">
        <f>VLOOKUP(C105,'Completar SOFSE'!$A$19:$E$462,2,0)</f>
        <v>32</v>
      </c>
      <c r="E105" s="180" t="str">
        <f>VLOOKUP(C105,'Completar SOFSE'!$A$19:$E$462,3,0)</f>
        <v>unidad</v>
      </c>
      <c r="F105" s="180" t="str">
        <f>VLOOKUP(C105,'Completar SOFSE'!$A$19:$E$462,4,0)</f>
        <v>NUM00870813380N</v>
      </c>
      <c r="G105" s="183" t="str">
        <f>VLOOKUP(C105,'Completar SOFSE'!$A$19:$E$462,5,0)</f>
        <v>COJINETE DE SUSPENSION 4TA NUEVO DISENO</v>
      </c>
      <c r="H105" s="186" t="str">
        <f>VLOOKUP(C105,'Completar SOFSE'!$A$19:$F$462,6,0)</f>
        <v>9526111 Pl.: 0-08-7-3000</v>
      </c>
      <c r="I105" s="64"/>
      <c r="J105" s="75"/>
      <c r="K105" s="75"/>
      <c r="L105" s="46"/>
    </row>
    <row r="106" spans="2:12">
      <c r="B106" s="69" t="s">
        <v>40</v>
      </c>
      <c r="C106" s="178"/>
      <c r="D106" s="181"/>
      <c r="E106" s="181"/>
      <c r="F106" s="181"/>
      <c r="G106" s="184"/>
      <c r="H106" s="187"/>
      <c r="I106" s="61"/>
      <c r="J106" s="75"/>
      <c r="K106" s="75"/>
      <c r="L106" s="46"/>
    </row>
    <row r="107" spans="2:12">
      <c r="B107" s="69" t="s">
        <v>41</v>
      </c>
      <c r="C107" s="178"/>
      <c r="D107" s="181"/>
      <c r="E107" s="181"/>
      <c r="F107" s="181"/>
      <c r="G107" s="184"/>
      <c r="H107" s="187"/>
      <c r="I107" s="61"/>
      <c r="J107" s="75"/>
      <c r="K107" s="75"/>
      <c r="L107" s="46"/>
    </row>
    <row r="108" spans="2:12">
      <c r="B108" s="69" t="s">
        <v>42</v>
      </c>
      <c r="C108" s="178"/>
      <c r="D108" s="181"/>
      <c r="E108" s="181"/>
      <c r="F108" s="181"/>
      <c r="G108" s="184"/>
      <c r="H108" s="187"/>
      <c r="I108" s="61"/>
      <c r="J108" s="48"/>
      <c r="K108" s="75"/>
      <c r="L108" s="46"/>
    </row>
    <row r="109" spans="2:12" ht="13.5" thickBot="1">
      <c r="B109" s="103" t="s">
        <v>43</v>
      </c>
      <c r="C109" s="179"/>
      <c r="D109" s="182"/>
      <c r="E109" s="182"/>
      <c r="F109" s="182"/>
      <c r="G109" s="185"/>
      <c r="H109" s="188"/>
      <c r="I109" s="62"/>
      <c r="J109" s="51"/>
      <c r="K109" s="63"/>
      <c r="L109" s="52"/>
    </row>
    <row r="110" spans="2:12">
      <c r="B110" s="68" t="s">
        <v>39</v>
      </c>
      <c r="C110" s="177">
        <f t="shared" ref="C110" si="9">+C105+1</f>
        <v>20</v>
      </c>
      <c r="D110" s="180">
        <f>VLOOKUP(C110,'Completar SOFSE'!$A$19:$E$462,2,0)</f>
        <v>32</v>
      </c>
      <c r="E110" s="180" t="str">
        <f>VLOOKUP(C110,'Completar SOFSE'!$A$19:$E$462,3,0)</f>
        <v>unidad</v>
      </c>
      <c r="F110" s="180" t="str">
        <f>VLOOKUP(C110,'Completar SOFSE'!$A$19:$E$462,4,0)</f>
        <v>NUM00870813400N</v>
      </c>
      <c r="G110" s="183" t="str">
        <f>VLOOKUP(C110,'Completar SOFSE'!$A$19:$E$462,5,0)</f>
        <v>SM COJINETE SUSPENSION 3RA SUB MEDIDA</v>
      </c>
      <c r="H110" s="186">
        <f>VLOOKUP(C110,'Completar SOFSE'!$A$19:$F$462,6,0)</f>
        <v>9526110</v>
      </c>
      <c r="I110" s="64"/>
      <c r="J110" s="75"/>
      <c r="K110" s="75"/>
      <c r="L110" s="46"/>
    </row>
    <row r="111" spans="2:12">
      <c r="B111" s="69" t="s">
        <v>40</v>
      </c>
      <c r="C111" s="178"/>
      <c r="D111" s="181"/>
      <c r="E111" s="181"/>
      <c r="F111" s="181"/>
      <c r="G111" s="184"/>
      <c r="H111" s="187"/>
      <c r="I111" s="61"/>
      <c r="J111" s="75"/>
      <c r="K111" s="75"/>
      <c r="L111" s="46"/>
    </row>
    <row r="112" spans="2:12">
      <c r="B112" s="69" t="s">
        <v>41</v>
      </c>
      <c r="C112" s="178"/>
      <c r="D112" s="181"/>
      <c r="E112" s="181"/>
      <c r="F112" s="181"/>
      <c r="G112" s="184"/>
      <c r="H112" s="187"/>
      <c r="I112" s="61"/>
      <c r="J112" s="75"/>
      <c r="K112" s="75"/>
      <c r="L112" s="46"/>
    </row>
    <row r="113" spans="2:12">
      <c r="B113" s="69" t="s">
        <v>42</v>
      </c>
      <c r="C113" s="178"/>
      <c r="D113" s="181"/>
      <c r="E113" s="181"/>
      <c r="F113" s="181"/>
      <c r="G113" s="184"/>
      <c r="H113" s="187"/>
      <c r="I113" s="61"/>
      <c r="J113" s="48"/>
      <c r="K113" s="75"/>
      <c r="L113" s="46"/>
    </row>
    <row r="114" spans="2:12" ht="13.5" thickBot="1">
      <c r="B114" s="103" t="s">
        <v>43</v>
      </c>
      <c r="C114" s="179"/>
      <c r="D114" s="182"/>
      <c r="E114" s="182"/>
      <c r="F114" s="182"/>
      <c r="G114" s="185"/>
      <c r="H114" s="188"/>
      <c r="I114" s="62"/>
      <c r="J114" s="51"/>
      <c r="K114" s="63"/>
      <c r="L114" s="52"/>
    </row>
    <row r="115" spans="2:12">
      <c r="B115" s="68" t="s">
        <v>39</v>
      </c>
      <c r="C115" s="177">
        <f t="shared" ref="C115" si="10">+C110+1</f>
        <v>21</v>
      </c>
      <c r="D115" s="180">
        <f>VLOOKUP(C115,'Completar SOFSE'!$A$19:$E$462,2,0)</f>
        <v>32</v>
      </c>
      <c r="E115" s="180" t="str">
        <f>VLOOKUP(C115,'Completar SOFSE'!$A$19:$E$462,3,0)</f>
        <v>unidad</v>
      </c>
      <c r="F115" s="180" t="str">
        <f>VLOOKUP(C115,'Completar SOFSE'!$A$19:$E$462,4,0)</f>
        <v>NUM00870813420N</v>
      </c>
      <c r="G115" s="183" t="str">
        <f>VLOOKUP(C115,'Completar SOFSE'!$A$19:$E$462,5,0)</f>
        <v>COJINETE SUSPENSION 2DA SUBMEDIDA NUEVO DISEÑO</v>
      </c>
      <c r="H115" s="186" t="str">
        <f>VLOOKUP(C115,'Completar SOFSE'!$A$19:$F$462,6,0)</f>
        <v>9557791 Pl.: 0-08-7-3000 Em 2</v>
      </c>
      <c r="I115" s="64"/>
      <c r="J115" s="75"/>
      <c r="K115" s="75"/>
      <c r="L115" s="46"/>
    </row>
    <row r="116" spans="2:12">
      <c r="B116" s="69" t="s">
        <v>40</v>
      </c>
      <c r="C116" s="178"/>
      <c r="D116" s="181"/>
      <c r="E116" s="181"/>
      <c r="F116" s="181"/>
      <c r="G116" s="184"/>
      <c r="H116" s="187"/>
      <c r="I116" s="61"/>
      <c r="J116" s="75"/>
      <c r="K116" s="75"/>
      <c r="L116" s="46"/>
    </row>
    <row r="117" spans="2:12">
      <c r="B117" s="69" t="s">
        <v>41</v>
      </c>
      <c r="C117" s="178"/>
      <c r="D117" s="181"/>
      <c r="E117" s="181"/>
      <c r="F117" s="181"/>
      <c r="G117" s="184"/>
      <c r="H117" s="187"/>
      <c r="I117" s="61"/>
      <c r="J117" s="75"/>
      <c r="K117" s="75"/>
      <c r="L117" s="46"/>
    </row>
    <row r="118" spans="2:12">
      <c r="B118" s="69" t="s">
        <v>42</v>
      </c>
      <c r="C118" s="178"/>
      <c r="D118" s="181"/>
      <c r="E118" s="181"/>
      <c r="F118" s="181"/>
      <c r="G118" s="184"/>
      <c r="H118" s="187"/>
      <c r="I118" s="61"/>
      <c r="J118" s="48"/>
      <c r="K118" s="75"/>
      <c r="L118" s="46"/>
    </row>
    <row r="119" spans="2:12" ht="13.5" thickBot="1">
      <c r="B119" s="103" t="s">
        <v>43</v>
      </c>
      <c r="C119" s="179"/>
      <c r="D119" s="182"/>
      <c r="E119" s="182"/>
      <c r="F119" s="182"/>
      <c r="G119" s="185"/>
      <c r="H119" s="188"/>
      <c r="I119" s="62"/>
      <c r="J119" s="51"/>
      <c r="K119" s="63"/>
      <c r="L119" s="52"/>
    </row>
    <row r="120" spans="2:12">
      <c r="B120" s="68" t="s">
        <v>39</v>
      </c>
      <c r="C120" s="177">
        <f t="shared" ref="C120" si="11">+C115+1</f>
        <v>22</v>
      </c>
      <c r="D120" s="180">
        <f>VLOOKUP(C120,'Completar SOFSE'!$A$19:$E$462,2,0)</f>
        <v>32</v>
      </c>
      <c r="E120" s="180" t="str">
        <f>VLOOKUP(C120,'Completar SOFSE'!$A$19:$E$462,3,0)</f>
        <v>unidad</v>
      </c>
      <c r="F120" s="180" t="str">
        <f>VLOOKUP(C120,'Completar SOFSE'!$A$19:$E$462,4,0)</f>
        <v>NUM00870813440N</v>
      </c>
      <c r="G120" s="183" t="str">
        <f>VLOOKUP(C120,'Completar SOFSE'!$A$19:$E$462,5,0)</f>
        <v>COJINETE DE SUSPENSION 1RA SOBREMEDIDA NUEVO DISEÑO. RF.: 9557790 (EX 9526108). LOC. GM</v>
      </c>
      <c r="H120" s="186" t="str">
        <f>VLOOKUP(C120,'Completar SOFSE'!$A$19:$F$462,6,0)</f>
        <v>9526108 Pl.: 0-08-7-3000</v>
      </c>
      <c r="I120" s="64"/>
      <c r="J120" s="75"/>
      <c r="K120" s="75"/>
      <c r="L120" s="46"/>
    </row>
    <row r="121" spans="2:12">
      <c r="B121" s="69" t="s">
        <v>40</v>
      </c>
      <c r="C121" s="178"/>
      <c r="D121" s="181"/>
      <c r="E121" s="181"/>
      <c r="F121" s="181"/>
      <c r="G121" s="184"/>
      <c r="H121" s="187"/>
      <c r="I121" s="61"/>
      <c r="J121" s="75"/>
      <c r="K121" s="75"/>
      <c r="L121" s="46"/>
    </row>
    <row r="122" spans="2:12">
      <c r="B122" s="69" t="s">
        <v>41</v>
      </c>
      <c r="C122" s="178"/>
      <c r="D122" s="181"/>
      <c r="E122" s="181"/>
      <c r="F122" s="181"/>
      <c r="G122" s="184"/>
      <c r="H122" s="187"/>
      <c r="I122" s="61"/>
      <c r="J122" s="75"/>
      <c r="K122" s="75"/>
      <c r="L122" s="46"/>
    </row>
    <row r="123" spans="2:12">
      <c r="B123" s="69" t="s">
        <v>42</v>
      </c>
      <c r="C123" s="178"/>
      <c r="D123" s="181"/>
      <c r="E123" s="181"/>
      <c r="F123" s="181"/>
      <c r="G123" s="184"/>
      <c r="H123" s="187"/>
      <c r="I123" s="61"/>
      <c r="J123" s="48"/>
      <c r="K123" s="75"/>
      <c r="L123" s="46"/>
    </row>
    <row r="124" spans="2:12" ht="13.5" thickBot="1">
      <c r="B124" s="103" t="s">
        <v>43</v>
      </c>
      <c r="C124" s="179"/>
      <c r="D124" s="182"/>
      <c r="E124" s="182"/>
      <c r="F124" s="182"/>
      <c r="G124" s="185"/>
      <c r="H124" s="188"/>
      <c r="I124" s="62"/>
      <c r="J124" s="51"/>
      <c r="K124" s="63"/>
      <c r="L124" s="52"/>
    </row>
    <row r="125" spans="2:12">
      <c r="B125" s="68" t="s">
        <v>39</v>
      </c>
      <c r="C125" s="177">
        <f>+C120+1</f>
        <v>23</v>
      </c>
      <c r="D125" s="180">
        <f>VLOOKUP(C125,'Completar SOFSE'!$A$19:$E$462,2,0)</f>
        <v>4</v>
      </c>
      <c r="E125" s="180" t="str">
        <f>VLOOKUP(C125,'Completar SOFSE'!$A$19:$E$462,3,0)</f>
        <v>unidad</v>
      </c>
      <c r="F125" s="180" t="str">
        <f>VLOOKUP(C125,'Completar SOFSE'!$A$19:$E$462,4,0)</f>
        <v>NUM00890500210N</v>
      </c>
      <c r="G125" s="183" t="str">
        <f>VLOOKUP(C125,'Completar SOFSE'!$A$19:$E$462,5,0)</f>
        <v>SELLO DE ACEITE EJE IMPULSOR.-</v>
      </c>
      <c r="H125" s="186">
        <f>VLOOKUP(C125,'Completar SOFSE'!$A$19:$F$462,6,0)</f>
        <v>8190536</v>
      </c>
      <c r="I125" s="64"/>
      <c r="J125" s="75"/>
      <c r="K125" s="75"/>
      <c r="L125" s="46"/>
    </row>
    <row r="126" spans="2:12">
      <c r="B126" s="69" t="s">
        <v>40</v>
      </c>
      <c r="C126" s="178"/>
      <c r="D126" s="181"/>
      <c r="E126" s="181"/>
      <c r="F126" s="181"/>
      <c r="G126" s="184"/>
      <c r="H126" s="187"/>
      <c r="I126" s="61"/>
      <c r="J126" s="75"/>
      <c r="K126" s="75"/>
      <c r="L126" s="46"/>
    </row>
    <row r="127" spans="2:12">
      <c r="B127" s="69" t="s">
        <v>41</v>
      </c>
      <c r="C127" s="178"/>
      <c r="D127" s="181"/>
      <c r="E127" s="181"/>
      <c r="F127" s="181"/>
      <c r="G127" s="184"/>
      <c r="H127" s="187"/>
      <c r="I127" s="61"/>
      <c r="J127" s="75"/>
      <c r="K127" s="75"/>
      <c r="L127" s="46"/>
    </row>
    <row r="128" spans="2:12">
      <c r="B128" s="69" t="s">
        <v>42</v>
      </c>
      <c r="C128" s="178"/>
      <c r="D128" s="181"/>
      <c r="E128" s="181"/>
      <c r="F128" s="181"/>
      <c r="G128" s="184"/>
      <c r="H128" s="187"/>
      <c r="I128" s="61"/>
      <c r="J128" s="48"/>
      <c r="K128" s="75"/>
      <c r="L128" s="46"/>
    </row>
    <row r="129" spans="2:12" ht="13.5" thickBot="1">
      <c r="B129" s="103" t="s">
        <v>43</v>
      </c>
      <c r="C129" s="179"/>
      <c r="D129" s="182"/>
      <c r="E129" s="182"/>
      <c r="F129" s="182"/>
      <c r="G129" s="185"/>
      <c r="H129" s="188"/>
      <c r="I129" s="62"/>
      <c r="J129" s="51"/>
      <c r="K129" s="63"/>
      <c r="L129" s="52"/>
    </row>
    <row r="130" spans="2:12">
      <c r="B130" s="68" t="s">
        <v>39</v>
      </c>
      <c r="C130" s="177">
        <f t="shared" ref="C130" si="12">+C125+1</f>
        <v>24</v>
      </c>
      <c r="D130" s="180">
        <f>VLOOKUP(C130,'Completar SOFSE'!$A$19:$E$462,2,0)</f>
        <v>4</v>
      </c>
      <c r="E130" s="180" t="str">
        <f>VLOOKUP(C130,'Completar SOFSE'!$A$19:$E$462,3,0)</f>
        <v>unidad</v>
      </c>
      <c r="F130" s="180" t="str">
        <f>VLOOKUP(C130,'Completar SOFSE'!$A$19:$E$462,4,0)</f>
        <v>NUM00890500310N</v>
      </c>
      <c r="G130" s="183" t="str">
        <f>VLOOKUP(C130,'Completar SOFSE'!$A$19:$E$462,5,0)</f>
        <v>EMBRAGUE PARA IMPULSION VENTILADOR - COMPLETO - PARA MOTOR 12-567-C.-</v>
      </c>
      <c r="H130" s="186">
        <f>VLOOKUP(C130,'Completar SOFSE'!$A$19:$F$462,6,0)</f>
        <v>8103853</v>
      </c>
      <c r="I130" s="64"/>
      <c r="J130" s="75"/>
      <c r="K130" s="75"/>
      <c r="L130" s="46"/>
    </row>
    <row r="131" spans="2:12">
      <c r="B131" s="69" t="s">
        <v>40</v>
      </c>
      <c r="C131" s="178"/>
      <c r="D131" s="181"/>
      <c r="E131" s="181"/>
      <c r="F131" s="181"/>
      <c r="G131" s="184"/>
      <c r="H131" s="187"/>
      <c r="I131" s="61"/>
      <c r="J131" s="75"/>
      <c r="K131" s="75"/>
      <c r="L131" s="46"/>
    </row>
    <row r="132" spans="2:12">
      <c r="B132" s="69" t="s">
        <v>41</v>
      </c>
      <c r="C132" s="178"/>
      <c r="D132" s="181"/>
      <c r="E132" s="181"/>
      <c r="F132" s="181"/>
      <c r="G132" s="184"/>
      <c r="H132" s="187"/>
      <c r="I132" s="61"/>
      <c r="J132" s="75"/>
      <c r="K132" s="75"/>
      <c r="L132" s="46"/>
    </row>
    <row r="133" spans="2:12">
      <c r="B133" s="69" t="s">
        <v>42</v>
      </c>
      <c r="C133" s="178"/>
      <c r="D133" s="181"/>
      <c r="E133" s="181"/>
      <c r="F133" s="181"/>
      <c r="G133" s="184"/>
      <c r="H133" s="187"/>
      <c r="I133" s="61"/>
      <c r="J133" s="48"/>
      <c r="K133" s="75"/>
      <c r="L133" s="46"/>
    </row>
    <row r="134" spans="2:12" ht="13.5" thickBot="1">
      <c r="B134" s="103" t="s">
        <v>43</v>
      </c>
      <c r="C134" s="179"/>
      <c r="D134" s="182"/>
      <c r="E134" s="182"/>
      <c r="F134" s="182"/>
      <c r="G134" s="185"/>
      <c r="H134" s="188"/>
      <c r="I134" s="62"/>
      <c r="J134" s="51"/>
      <c r="K134" s="63"/>
      <c r="L134" s="52"/>
    </row>
    <row r="135" spans="2:12">
      <c r="B135" s="68" t="s">
        <v>39</v>
      </c>
      <c r="C135" s="177">
        <f t="shared" ref="C135" si="13">+C130+1</f>
        <v>25</v>
      </c>
      <c r="D135" s="180">
        <f>VLOOKUP(C135,'Completar SOFSE'!$A$19:$E$462,2,0)</f>
        <v>4</v>
      </c>
      <c r="E135" s="180" t="str">
        <f>VLOOKUP(C135,'Completar SOFSE'!$A$19:$E$462,3,0)</f>
        <v>unidad</v>
      </c>
      <c r="F135" s="180" t="str">
        <f>VLOOKUP(C135,'Completar SOFSE'!$A$19:$E$462,4,0)</f>
        <v>NUM00890501490N</v>
      </c>
      <c r="G135" s="183" t="str">
        <f>VLOOKUP(C135,'Completar SOFSE'!$A$19:$E$462,5,0)</f>
        <v>ACOPLE ROSCADO UNF 15.8 MM - 18 H CON ROSCA INTERNA.-</v>
      </c>
      <c r="H135" s="186">
        <f>VLOOKUP(C135,'Completar SOFSE'!$A$19:$F$462,6,0)</f>
        <v>8190533</v>
      </c>
      <c r="I135" s="64"/>
      <c r="J135" s="75"/>
      <c r="K135" s="75"/>
      <c r="L135" s="46"/>
    </row>
    <row r="136" spans="2:12">
      <c r="B136" s="69" t="s">
        <v>40</v>
      </c>
      <c r="C136" s="178"/>
      <c r="D136" s="181"/>
      <c r="E136" s="181"/>
      <c r="F136" s="181"/>
      <c r="G136" s="184"/>
      <c r="H136" s="187"/>
      <c r="I136" s="61"/>
      <c r="J136" s="75"/>
      <c r="K136" s="75"/>
      <c r="L136" s="46"/>
    </row>
    <row r="137" spans="2:12">
      <c r="B137" s="69" t="s">
        <v>41</v>
      </c>
      <c r="C137" s="178"/>
      <c r="D137" s="181"/>
      <c r="E137" s="181"/>
      <c r="F137" s="181"/>
      <c r="G137" s="184"/>
      <c r="H137" s="187"/>
      <c r="I137" s="61"/>
      <c r="J137" s="75"/>
      <c r="K137" s="75"/>
      <c r="L137" s="46"/>
    </row>
    <row r="138" spans="2:12">
      <c r="B138" s="69" t="s">
        <v>42</v>
      </c>
      <c r="C138" s="178"/>
      <c r="D138" s="181"/>
      <c r="E138" s="181"/>
      <c r="F138" s="181"/>
      <c r="G138" s="184"/>
      <c r="H138" s="187"/>
      <c r="I138" s="61"/>
      <c r="J138" s="48"/>
      <c r="K138" s="75"/>
      <c r="L138" s="46"/>
    </row>
    <row r="139" spans="2:12" ht="13.5" thickBot="1">
      <c r="B139" s="103" t="s">
        <v>43</v>
      </c>
      <c r="C139" s="179"/>
      <c r="D139" s="182"/>
      <c r="E139" s="182"/>
      <c r="F139" s="182"/>
      <c r="G139" s="185"/>
      <c r="H139" s="188"/>
      <c r="I139" s="62"/>
      <c r="J139" s="51"/>
      <c r="K139" s="63"/>
      <c r="L139" s="52"/>
    </row>
    <row r="140" spans="2:12">
      <c r="B140" s="68" t="s">
        <v>39</v>
      </c>
      <c r="C140" s="177">
        <f t="shared" ref="C140" si="14">+C135+1</f>
        <v>26</v>
      </c>
      <c r="D140" s="180">
        <f>VLOOKUP(C140,'Completar SOFSE'!$A$19:$E$462,2,0)</f>
        <v>4</v>
      </c>
      <c r="E140" s="180" t="str">
        <f>VLOOKUP(C140,'Completar SOFSE'!$A$19:$E$462,3,0)</f>
        <v>unidad</v>
      </c>
      <c r="F140" s="180" t="str">
        <f>VLOOKUP(C140,'Completar SOFSE'!$A$19:$E$462,4,0)</f>
        <v>NUM90197840000N</v>
      </c>
      <c r="G140" s="183" t="str">
        <f>VLOOKUP(C140,'Completar SOFSE'!$A$19:$E$462,5,0)</f>
        <v>CERRADURA MANO/DERECHA COMPLET(LOC ALCO</v>
      </c>
      <c r="H140" s="186" t="str">
        <f>VLOOKUP(C140,'Completar SOFSE'!$A$19:$F$462,6,0)</f>
        <v>8284666 Pl.: 0-08-2-7026</v>
      </c>
      <c r="I140" s="64"/>
      <c r="J140" s="75"/>
      <c r="K140" s="75"/>
      <c r="L140" s="46"/>
    </row>
    <row r="141" spans="2:12">
      <c r="B141" s="69" t="s">
        <v>40</v>
      </c>
      <c r="C141" s="178"/>
      <c r="D141" s="181"/>
      <c r="E141" s="181"/>
      <c r="F141" s="181"/>
      <c r="G141" s="184"/>
      <c r="H141" s="187"/>
      <c r="I141" s="61"/>
      <c r="J141" s="75"/>
      <c r="K141" s="75"/>
      <c r="L141" s="46"/>
    </row>
    <row r="142" spans="2:12">
      <c r="B142" s="69" t="s">
        <v>41</v>
      </c>
      <c r="C142" s="178"/>
      <c r="D142" s="181"/>
      <c r="E142" s="181"/>
      <c r="F142" s="181"/>
      <c r="G142" s="184"/>
      <c r="H142" s="187"/>
      <c r="I142" s="61"/>
      <c r="J142" s="75"/>
      <c r="K142" s="75"/>
      <c r="L142" s="46"/>
    </row>
    <row r="143" spans="2:12">
      <c r="B143" s="69" t="s">
        <v>42</v>
      </c>
      <c r="C143" s="178"/>
      <c r="D143" s="181"/>
      <c r="E143" s="181"/>
      <c r="F143" s="181"/>
      <c r="G143" s="184"/>
      <c r="H143" s="187"/>
      <c r="I143" s="61"/>
      <c r="J143" s="48"/>
      <c r="K143" s="75"/>
      <c r="L143" s="46"/>
    </row>
    <row r="144" spans="2:12" ht="13.5" thickBot="1">
      <c r="B144" s="103" t="s">
        <v>43</v>
      </c>
      <c r="C144" s="179"/>
      <c r="D144" s="182"/>
      <c r="E144" s="182"/>
      <c r="F144" s="182"/>
      <c r="G144" s="185"/>
      <c r="H144" s="188"/>
      <c r="I144" s="62"/>
      <c r="J144" s="51"/>
      <c r="K144" s="63"/>
      <c r="L144" s="52"/>
    </row>
    <row r="145" spans="2:12">
      <c r="B145" s="68" t="s">
        <v>39</v>
      </c>
      <c r="C145" s="177">
        <f>+C140+1</f>
        <v>27</v>
      </c>
      <c r="D145" s="180">
        <f>VLOOKUP(C145,'Completar SOFSE'!$A$19:$E$462,2,0)</f>
        <v>4</v>
      </c>
      <c r="E145" s="180" t="str">
        <f>VLOOKUP(C145,'Completar SOFSE'!$A$19:$E$462,3,0)</f>
        <v>unidad</v>
      </c>
      <c r="F145" s="180" t="str">
        <f>VLOOKUP(C145,'Completar SOFSE'!$A$19:$E$462,4,0)</f>
        <v>NUM91304660000N</v>
      </c>
      <c r="G145" s="183" t="str">
        <f>VLOOKUP(C145,'Completar SOFSE'!$A$19:$E$462,5,0)</f>
        <v>PORTALÁMPARAS CHICO, A BAYONETA DOBLE, PARA LOCOMOTORAS GM.</v>
      </c>
      <c r="H145" s="186" t="str">
        <f>VLOOKUP(C145,'Completar SOFSE'!$A$19:$F$462,6,0)</f>
        <v>9335530 Pl.: 008609DTMR0286</v>
      </c>
      <c r="I145" s="64"/>
      <c r="J145" s="75"/>
      <c r="K145" s="75"/>
      <c r="L145" s="46"/>
    </row>
    <row r="146" spans="2:12">
      <c r="B146" s="69" t="s">
        <v>40</v>
      </c>
      <c r="C146" s="178"/>
      <c r="D146" s="181"/>
      <c r="E146" s="181"/>
      <c r="F146" s="181"/>
      <c r="G146" s="184"/>
      <c r="H146" s="187"/>
      <c r="I146" s="61"/>
      <c r="J146" s="75"/>
      <c r="K146" s="75"/>
      <c r="L146" s="46"/>
    </row>
    <row r="147" spans="2:12">
      <c r="B147" s="69" t="s">
        <v>41</v>
      </c>
      <c r="C147" s="178"/>
      <c r="D147" s="181"/>
      <c r="E147" s="181"/>
      <c r="F147" s="181"/>
      <c r="G147" s="184"/>
      <c r="H147" s="187"/>
      <c r="I147" s="61"/>
      <c r="J147" s="75"/>
      <c r="K147" s="75"/>
      <c r="L147" s="46"/>
    </row>
    <row r="148" spans="2:12">
      <c r="B148" s="69" t="s">
        <v>42</v>
      </c>
      <c r="C148" s="178"/>
      <c r="D148" s="181"/>
      <c r="E148" s="181"/>
      <c r="F148" s="181"/>
      <c r="G148" s="184"/>
      <c r="H148" s="187"/>
      <c r="I148" s="61"/>
      <c r="J148" s="48"/>
      <c r="K148" s="75"/>
      <c r="L148" s="46"/>
    </row>
    <row r="149" spans="2:12" ht="13.5" thickBot="1">
      <c r="B149" s="103" t="s">
        <v>43</v>
      </c>
      <c r="C149" s="179"/>
      <c r="D149" s="182"/>
      <c r="E149" s="182"/>
      <c r="F149" s="182"/>
      <c r="G149" s="185"/>
      <c r="H149" s="188"/>
      <c r="I149" s="62"/>
      <c r="J149" s="51"/>
      <c r="K149" s="63"/>
      <c r="L149" s="52"/>
    </row>
    <row r="150" spans="2:12">
      <c r="B150" s="68" t="s">
        <v>39</v>
      </c>
      <c r="C150" s="177">
        <f t="shared" ref="C150" si="15">+C145+1</f>
        <v>28</v>
      </c>
      <c r="D150" s="180">
        <f>VLOOKUP(C150,'Completar SOFSE'!$A$19:$E$462,2,0)</f>
        <v>4</v>
      </c>
      <c r="E150" s="180" t="str">
        <f>VLOOKUP(C150,'Completar SOFSE'!$A$19:$E$462,3,0)</f>
        <v>unidad</v>
      </c>
      <c r="F150" s="180" t="str">
        <f>VLOOKUP(C150,'Completar SOFSE'!$A$19:$E$462,4,0)</f>
        <v>NUM91309710000N</v>
      </c>
      <c r="G150" s="183" t="str">
        <f>VLOOKUP(C150,'Completar SOFSE'!$A$19:$E$462,5,0)</f>
        <v>MANGA FLEXIBLE L= 405 MM</v>
      </c>
      <c r="H150" s="186">
        <f>VLOOKUP(C150,'Completar SOFSE'!$A$19:$F$462,6,0)</f>
        <v>8198499</v>
      </c>
      <c r="I150" s="64"/>
      <c r="J150" s="75"/>
      <c r="K150" s="75"/>
      <c r="L150" s="46"/>
    </row>
    <row r="151" spans="2:12">
      <c r="B151" s="69" t="s">
        <v>40</v>
      </c>
      <c r="C151" s="178"/>
      <c r="D151" s="181"/>
      <c r="E151" s="181"/>
      <c r="F151" s="181"/>
      <c r="G151" s="184"/>
      <c r="H151" s="187"/>
      <c r="I151" s="61"/>
      <c r="J151" s="75"/>
      <c r="K151" s="75"/>
      <c r="L151" s="46"/>
    </row>
    <row r="152" spans="2:12">
      <c r="B152" s="69" t="s">
        <v>41</v>
      </c>
      <c r="C152" s="178"/>
      <c r="D152" s="181"/>
      <c r="E152" s="181"/>
      <c r="F152" s="181"/>
      <c r="G152" s="184"/>
      <c r="H152" s="187"/>
      <c r="I152" s="61"/>
      <c r="J152" s="75"/>
      <c r="K152" s="75"/>
      <c r="L152" s="46"/>
    </row>
    <row r="153" spans="2:12">
      <c r="B153" s="69" t="s">
        <v>42</v>
      </c>
      <c r="C153" s="178"/>
      <c r="D153" s="181"/>
      <c r="E153" s="181"/>
      <c r="F153" s="181"/>
      <c r="G153" s="184"/>
      <c r="H153" s="187"/>
      <c r="I153" s="61"/>
      <c r="J153" s="48"/>
      <c r="K153" s="75"/>
      <c r="L153" s="46"/>
    </row>
    <row r="154" spans="2:12" ht="13.5" thickBot="1">
      <c r="B154" s="103" t="s">
        <v>43</v>
      </c>
      <c r="C154" s="179"/>
      <c r="D154" s="182"/>
      <c r="E154" s="182"/>
      <c r="F154" s="182"/>
      <c r="G154" s="185"/>
      <c r="H154" s="188"/>
      <c r="I154" s="62"/>
      <c r="J154" s="51"/>
      <c r="K154" s="63"/>
      <c r="L154" s="52"/>
    </row>
    <row r="155" spans="2:12">
      <c r="B155" s="68" t="s">
        <v>39</v>
      </c>
      <c r="C155" s="177">
        <f t="shared" ref="C155" si="16">+C150+1</f>
        <v>29</v>
      </c>
      <c r="D155" s="180">
        <f>VLOOKUP(C155,'Completar SOFSE'!$A$19:$E$462,2,0)</f>
        <v>16</v>
      </c>
      <c r="E155" s="180" t="str">
        <f>VLOOKUP(C155,'Completar SOFSE'!$A$19:$E$462,3,0)</f>
        <v>unidad</v>
      </c>
      <c r="F155" s="180" t="str">
        <f>VLOOKUP(C155,'Completar SOFSE'!$A$19:$E$462,4,0)</f>
        <v>NUM00830602350N</v>
      </c>
      <c r="G155" s="183" t="str">
        <f>VLOOKUP(C155,'Completar SOFSE'!$A$19:$E$462,5,0)</f>
        <v>RODAMIENTO PARA VARILLA CONTROL INYECTORES. R/F 40036565.</v>
      </c>
      <c r="H155" s="186">
        <f>VLOOKUP(C155,'Completar SOFSE'!$A$19:$F$462,6,0)</f>
        <v>40036565</v>
      </c>
      <c r="I155" s="64"/>
      <c r="J155" s="75"/>
      <c r="K155" s="75"/>
      <c r="L155" s="46"/>
    </row>
    <row r="156" spans="2:12">
      <c r="B156" s="69" t="s">
        <v>40</v>
      </c>
      <c r="C156" s="178"/>
      <c r="D156" s="181"/>
      <c r="E156" s="181"/>
      <c r="F156" s="181"/>
      <c r="G156" s="184"/>
      <c r="H156" s="187"/>
      <c r="I156" s="61"/>
      <c r="J156" s="75"/>
      <c r="K156" s="75"/>
      <c r="L156" s="46"/>
    </row>
    <row r="157" spans="2:12">
      <c r="B157" s="69" t="s">
        <v>41</v>
      </c>
      <c r="C157" s="178"/>
      <c r="D157" s="181"/>
      <c r="E157" s="181"/>
      <c r="F157" s="181"/>
      <c r="G157" s="184"/>
      <c r="H157" s="187"/>
      <c r="I157" s="61"/>
      <c r="J157" s="75"/>
      <c r="K157" s="75"/>
      <c r="L157" s="46"/>
    </row>
    <row r="158" spans="2:12">
      <c r="B158" s="69" t="s">
        <v>42</v>
      </c>
      <c r="C158" s="178"/>
      <c r="D158" s="181"/>
      <c r="E158" s="181"/>
      <c r="F158" s="181"/>
      <c r="G158" s="184"/>
      <c r="H158" s="187"/>
      <c r="I158" s="61"/>
      <c r="J158" s="48"/>
      <c r="K158" s="75"/>
      <c r="L158" s="46"/>
    </row>
    <row r="159" spans="2:12" ht="13.5" thickBot="1">
      <c r="B159" s="103" t="s">
        <v>43</v>
      </c>
      <c r="C159" s="179"/>
      <c r="D159" s="182"/>
      <c r="E159" s="182"/>
      <c r="F159" s="182"/>
      <c r="G159" s="185"/>
      <c r="H159" s="188"/>
      <c r="I159" s="62"/>
      <c r="J159" s="51"/>
      <c r="K159" s="63"/>
      <c r="L159" s="52"/>
    </row>
    <row r="160" spans="2:12">
      <c r="B160" s="68" t="s">
        <v>39</v>
      </c>
      <c r="C160" s="177">
        <f t="shared" ref="C160" si="17">+C155+1</f>
        <v>30</v>
      </c>
      <c r="D160" s="180">
        <f>VLOOKUP(C160,'Completar SOFSE'!$A$19:$E$462,2,0)</f>
        <v>96</v>
      </c>
      <c r="E160" s="180" t="str">
        <f>VLOOKUP(C160,'Completar SOFSE'!$A$19:$E$462,3,0)</f>
        <v>unidad</v>
      </c>
      <c r="F160" s="180" t="str">
        <f>VLOOKUP(C160,'Completar SOFSE'!$A$19:$E$462,4,0)</f>
        <v>NUM91309700000N</v>
      </c>
      <c r="G160" s="183" t="str">
        <f>VLOOKUP(C160,'Completar SOFSE'!$A$19:$E$462,5,0)</f>
        <v>MANGOTE DE GOMA DE CABLES DE MT, PARA LOCOMOTORAS GM</v>
      </c>
      <c r="H160" s="186" t="str">
        <f>VLOOKUP(C160,'Completar SOFSE'!$A$19:$F$462,6,0)</f>
        <v>8194450 Pl.: 9-07-6</v>
      </c>
      <c r="I160" s="64"/>
      <c r="J160" s="75"/>
      <c r="K160" s="75"/>
      <c r="L160" s="46"/>
    </row>
    <row r="161" spans="2:12">
      <c r="B161" s="69" t="s">
        <v>40</v>
      </c>
      <c r="C161" s="178"/>
      <c r="D161" s="181"/>
      <c r="E161" s="181"/>
      <c r="F161" s="181"/>
      <c r="G161" s="184"/>
      <c r="H161" s="187"/>
      <c r="I161" s="61"/>
      <c r="J161" s="75"/>
      <c r="K161" s="75"/>
      <c r="L161" s="46"/>
    </row>
    <row r="162" spans="2:12">
      <c r="B162" s="69" t="s">
        <v>41</v>
      </c>
      <c r="C162" s="178"/>
      <c r="D162" s="181"/>
      <c r="E162" s="181"/>
      <c r="F162" s="181"/>
      <c r="G162" s="184"/>
      <c r="H162" s="187"/>
      <c r="I162" s="61"/>
      <c r="J162" s="75"/>
      <c r="K162" s="75"/>
      <c r="L162" s="46"/>
    </row>
    <row r="163" spans="2:12">
      <c r="B163" s="69" t="s">
        <v>42</v>
      </c>
      <c r="C163" s="178"/>
      <c r="D163" s="181"/>
      <c r="E163" s="181"/>
      <c r="F163" s="181"/>
      <c r="G163" s="184"/>
      <c r="H163" s="187"/>
      <c r="I163" s="61"/>
      <c r="J163" s="48"/>
      <c r="K163" s="75"/>
      <c r="L163" s="46"/>
    </row>
    <row r="164" spans="2:12" ht="13.5" thickBot="1">
      <c r="B164" s="103" t="s">
        <v>43</v>
      </c>
      <c r="C164" s="179"/>
      <c r="D164" s="182"/>
      <c r="E164" s="182"/>
      <c r="F164" s="182"/>
      <c r="G164" s="185"/>
      <c r="H164" s="188"/>
      <c r="I164" s="62"/>
      <c r="J164" s="51"/>
      <c r="K164" s="63"/>
      <c r="L164" s="52"/>
    </row>
    <row r="165" spans="2:12">
      <c r="B165" s="68" t="s">
        <v>39</v>
      </c>
      <c r="C165" s="177">
        <f>+C160+1</f>
        <v>31</v>
      </c>
      <c r="D165" s="180">
        <f>VLOOKUP(C165,'Completar SOFSE'!$A$19:$E$462,2,0)</f>
        <v>4</v>
      </c>
      <c r="E165" s="180" t="str">
        <f>VLOOKUP(C165,'Completar SOFSE'!$A$19:$E$462,3,0)</f>
        <v>unidad</v>
      </c>
      <c r="F165" s="180" t="str">
        <f>VLOOKUP(C165,'Completar SOFSE'!$A$19:$E$462,4,0)</f>
        <v>NUM00860200010N</v>
      </c>
      <c r="G165" s="183" t="str">
        <f>VLOOKUP(C165,'Completar SOFSE'!$A$19:$E$462,5,0)</f>
        <v>AMPERIMETRO PARA CARGA DE BATERIA 300-0-300 A.</v>
      </c>
      <c r="H165" s="186" t="str">
        <f>VLOOKUP(C165,'Completar SOFSE'!$A$19:$F$462,6,0)</f>
        <v>8142028 Pl: 9-09-162</v>
      </c>
      <c r="I165" s="64"/>
      <c r="J165" s="75"/>
      <c r="K165" s="75"/>
      <c r="L165" s="46"/>
    </row>
    <row r="166" spans="2:12">
      <c r="B166" s="69" t="s">
        <v>40</v>
      </c>
      <c r="C166" s="178"/>
      <c r="D166" s="181"/>
      <c r="E166" s="181"/>
      <c r="F166" s="181"/>
      <c r="G166" s="184"/>
      <c r="H166" s="187"/>
      <c r="I166" s="61"/>
      <c r="J166" s="75"/>
      <c r="K166" s="75"/>
      <c r="L166" s="46"/>
    </row>
    <row r="167" spans="2:12">
      <c r="B167" s="69" t="s">
        <v>41</v>
      </c>
      <c r="C167" s="178"/>
      <c r="D167" s="181"/>
      <c r="E167" s="181"/>
      <c r="F167" s="181"/>
      <c r="G167" s="184"/>
      <c r="H167" s="187"/>
      <c r="I167" s="61"/>
      <c r="J167" s="75"/>
      <c r="K167" s="75"/>
      <c r="L167" s="46"/>
    </row>
    <row r="168" spans="2:12">
      <c r="B168" s="69" t="s">
        <v>42</v>
      </c>
      <c r="C168" s="178"/>
      <c r="D168" s="181"/>
      <c r="E168" s="181"/>
      <c r="F168" s="181"/>
      <c r="G168" s="184"/>
      <c r="H168" s="187"/>
      <c r="I168" s="61"/>
      <c r="J168" s="48"/>
      <c r="K168" s="75"/>
      <c r="L168" s="46"/>
    </row>
    <row r="169" spans="2:12" ht="13.5" thickBot="1">
      <c r="B169" s="103" t="s">
        <v>43</v>
      </c>
      <c r="C169" s="179"/>
      <c r="D169" s="182"/>
      <c r="E169" s="182"/>
      <c r="F169" s="182"/>
      <c r="G169" s="185"/>
      <c r="H169" s="188"/>
      <c r="I169" s="62"/>
      <c r="J169" s="51"/>
      <c r="K169" s="63"/>
      <c r="L169" s="52"/>
    </row>
    <row r="170" spans="2:12">
      <c r="B170" s="68" t="s">
        <v>39</v>
      </c>
      <c r="C170" s="177">
        <f t="shared" ref="C170" si="18">+C165+1</f>
        <v>32</v>
      </c>
      <c r="D170" s="180">
        <f>VLOOKUP(C170,'Completar SOFSE'!$A$19:$E$462,2,0)</f>
        <v>10</v>
      </c>
      <c r="E170" s="180" t="str">
        <f>VLOOKUP(C170,'Completar SOFSE'!$A$19:$E$462,3,0)</f>
        <v>unidad</v>
      </c>
      <c r="F170" s="180" t="str">
        <f>VLOOKUP(C170,'Completar SOFSE'!$A$19:$E$462,4,0)</f>
        <v>NUM00810103010N</v>
      </c>
      <c r="G170" s="183" t="str">
        <f>VLOOKUP(C170,'Completar SOFSE'!$A$19:$E$462,5,0)</f>
        <v>JUNTA ENTRE TAPA FRONTAL Y TAPA DE CIERRE.-</v>
      </c>
      <c r="H170" s="186">
        <f>VLOOKUP(C170,'Completar SOFSE'!$A$19:$F$462,6,0)</f>
        <v>8172334</v>
      </c>
      <c r="I170" s="64"/>
      <c r="J170" s="75"/>
      <c r="K170" s="75"/>
      <c r="L170" s="46"/>
    </row>
    <row r="171" spans="2:12">
      <c r="B171" s="69" t="s">
        <v>40</v>
      </c>
      <c r="C171" s="178"/>
      <c r="D171" s="181"/>
      <c r="E171" s="181"/>
      <c r="F171" s="181"/>
      <c r="G171" s="184"/>
      <c r="H171" s="187"/>
      <c r="I171" s="61"/>
      <c r="J171" s="75"/>
      <c r="K171" s="75"/>
      <c r="L171" s="46"/>
    </row>
    <row r="172" spans="2:12">
      <c r="B172" s="69" t="s">
        <v>41</v>
      </c>
      <c r="C172" s="178"/>
      <c r="D172" s="181"/>
      <c r="E172" s="181"/>
      <c r="F172" s="181"/>
      <c r="G172" s="184"/>
      <c r="H172" s="187"/>
      <c r="I172" s="61"/>
      <c r="J172" s="75"/>
      <c r="K172" s="75"/>
      <c r="L172" s="46"/>
    </row>
    <row r="173" spans="2:12">
      <c r="B173" s="69" t="s">
        <v>42</v>
      </c>
      <c r="C173" s="178"/>
      <c r="D173" s="181"/>
      <c r="E173" s="181"/>
      <c r="F173" s="181"/>
      <c r="G173" s="184"/>
      <c r="H173" s="187"/>
      <c r="I173" s="61"/>
      <c r="J173" s="48"/>
      <c r="K173" s="75"/>
      <c r="L173" s="46"/>
    </row>
    <row r="174" spans="2:12" ht="13.5" thickBot="1">
      <c r="B174" s="103" t="s">
        <v>43</v>
      </c>
      <c r="C174" s="179"/>
      <c r="D174" s="182"/>
      <c r="E174" s="182"/>
      <c r="F174" s="182"/>
      <c r="G174" s="185"/>
      <c r="H174" s="188"/>
      <c r="I174" s="62"/>
      <c r="J174" s="51"/>
      <c r="K174" s="63"/>
      <c r="L174" s="52"/>
    </row>
    <row r="175" spans="2:12">
      <c r="B175" s="68" t="s">
        <v>39</v>
      </c>
      <c r="C175" s="177">
        <f t="shared" ref="C175" si="19">+C170+1</f>
        <v>33</v>
      </c>
      <c r="D175" s="180">
        <f>VLOOKUP(C175,'Completar SOFSE'!$A$19:$E$462,2,0)</f>
        <v>8</v>
      </c>
      <c r="E175" s="180" t="str">
        <f>VLOOKUP(C175,'Completar SOFSE'!$A$19:$E$462,3,0)</f>
        <v>unidad</v>
      </c>
      <c r="F175" s="180" t="str">
        <f>VLOOKUP(C175,'Completar SOFSE'!$A$19:$E$462,4,0)</f>
        <v>NUM00810105420N</v>
      </c>
      <c r="G175" s="183" t="str">
        <f>VLOOKUP(C175,'Completar SOFSE'!$A$19:$E$462,5,0)</f>
        <v>ATAGUÍA PARA LOC G12 Y GR12</v>
      </c>
      <c r="H175" s="186" t="str">
        <f>VLOOKUP(C175,'Completar SOFSE'!$A$19:$F$462,6,0)</f>
        <v>Pl.: 008101DTMR0215</v>
      </c>
      <c r="I175" s="64"/>
      <c r="J175" s="75"/>
      <c r="K175" s="75"/>
      <c r="L175" s="46"/>
    </row>
    <row r="176" spans="2:12">
      <c r="B176" s="69" t="s">
        <v>40</v>
      </c>
      <c r="C176" s="178"/>
      <c r="D176" s="181"/>
      <c r="E176" s="181"/>
      <c r="F176" s="181"/>
      <c r="G176" s="184"/>
      <c r="H176" s="187"/>
      <c r="I176" s="61"/>
      <c r="J176" s="75"/>
      <c r="K176" s="75"/>
      <c r="L176" s="46"/>
    </row>
    <row r="177" spans="2:12">
      <c r="B177" s="69" t="s">
        <v>41</v>
      </c>
      <c r="C177" s="178"/>
      <c r="D177" s="181"/>
      <c r="E177" s="181"/>
      <c r="F177" s="181"/>
      <c r="G177" s="184"/>
      <c r="H177" s="187"/>
      <c r="I177" s="61"/>
      <c r="J177" s="75"/>
      <c r="K177" s="75"/>
      <c r="L177" s="46"/>
    </row>
    <row r="178" spans="2:12">
      <c r="B178" s="69" t="s">
        <v>42</v>
      </c>
      <c r="C178" s="178"/>
      <c r="D178" s="181"/>
      <c r="E178" s="181"/>
      <c r="F178" s="181"/>
      <c r="G178" s="184"/>
      <c r="H178" s="187"/>
      <c r="I178" s="61"/>
      <c r="J178" s="48"/>
      <c r="K178" s="75"/>
      <c r="L178" s="46"/>
    </row>
    <row r="179" spans="2:12" ht="13.5" thickBot="1">
      <c r="B179" s="103" t="s">
        <v>43</v>
      </c>
      <c r="C179" s="179"/>
      <c r="D179" s="182"/>
      <c r="E179" s="182"/>
      <c r="F179" s="182"/>
      <c r="G179" s="185"/>
      <c r="H179" s="188"/>
      <c r="I179" s="62"/>
      <c r="J179" s="51"/>
      <c r="K179" s="63"/>
      <c r="L179" s="52"/>
    </row>
    <row r="180" spans="2:12">
      <c r="B180" s="68" t="s">
        <v>39</v>
      </c>
      <c r="C180" s="177">
        <f t="shared" ref="C180" si="20">+C175+1</f>
        <v>34</v>
      </c>
      <c r="D180" s="180">
        <f>VLOOKUP(C180,'Completar SOFSE'!$A$19:$E$462,2,0)</f>
        <v>24</v>
      </c>
      <c r="E180" s="180" t="str">
        <f>VLOOKUP(C180,'Completar SOFSE'!$A$19:$E$462,3,0)</f>
        <v>unidad</v>
      </c>
      <c r="F180" s="180" t="str">
        <f>VLOOKUP(C180,'Completar SOFSE'!$A$19:$E$462,4,0)</f>
        <v>NUM00810109270N</v>
      </c>
      <c r="G180" s="183" t="str">
        <f>VLOOKUP(C180,'Completar SOFSE'!$A$19:$E$462,5,0)</f>
        <v>BUJE DE 31.75 MM - 41.02 MM DE DIAMETRO X 15.87 MM.-</v>
      </c>
      <c r="H180" s="186" t="str">
        <f>VLOOKUP(C180,'Completar SOFSE'!$A$19:$F$462,6,0)</f>
        <v>8052337 Pl.: 10-01-24</v>
      </c>
      <c r="I180" s="64"/>
      <c r="J180" s="75"/>
      <c r="K180" s="75"/>
      <c r="L180" s="46"/>
    </row>
    <row r="181" spans="2:12">
      <c r="B181" s="69" t="s">
        <v>40</v>
      </c>
      <c r="C181" s="178"/>
      <c r="D181" s="181"/>
      <c r="E181" s="181"/>
      <c r="F181" s="181"/>
      <c r="G181" s="184"/>
      <c r="H181" s="187"/>
      <c r="I181" s="61"/>
      <c r="J181" s="75"/>
      <c r="K181" s="75"/>
      <c r="L181" s="46"/>
    </row>
    <row r="182" spans="2:12">
      <c r="B182" s="69" t="s">
        <v>41</v>
      </c>
      <c r="C182" s="178"/>
      <c r="D182" s="181"/>
      <c r="E182" s="181"/>
      <c r="F182" s="181"/>
      <c r="G182" s="184"/>
      <c r="H182" s="187"/>
      <c r="I182" s="61"/>
      <c r="J182" s="75"/>
      <c r="K182" s="75"/>
      <c r="L182" s="46"/>
    </row>
    <row r="183" spans="2:12">
      <c r="B183" s="69" t="s">
        <v>42</v>
      </c>
      <c r="C183" s="178"/>
      <c r="D183" s="181"/>
      <c r="E183" s="181"/>
      <c r="F183" s="181"/>
      <c r="G183" s="184"/>
      <c r="H183" s="187"/>
      <c r="I183" s="61"/>
      <c r="J183" s="48"/>
      <c r="K183" s="75"/>
      <c r="L183" s="46"/>
    </row>
    <row r="184" spans="2:12" ht="13.5" thickBot="1">
      <c r="B184" s="103" t="s">
        <v>43</v>
      </c>
      <c r="C184" s="179"/>
      <c r="D184" s="182"/>
      <c r="E184" s="182"/>
      <c r="F184" s="182"/>
      <c r="G184" s="185"/>
      <c r="H184" s="188"/>
      <c r="I184" s="62"/>
      <c r="J184" s="51"/>
      <c r="K184" s="63"/>
      <c r="L184" s="52"/>
    </row>
    <row r="185" spans="2:12">
      <c r="B185" s="68" t="s">
        <v>39</v>
      </c>
      <c r="C185" s="177">
        <f>+C180+1</f>
        <v>35</v>
      </c>
      <c r="D185" s="180">
        <f>VLOOKUP(C185,'Completar SOFSE'!$A$19:$E$462,2,0)</f>
        <v>12</v>
      </c>
      <c r="E185" s="180" t="str">
        <f>VLOOKUP(C185,'Completar SOFSE'!$A$19:$E$462,3,0)</f>
        <v>unidad</v>
      </c>
      <c r="F185" s="180" t="str">
        <f>VLOOKUP(C185,'Completar SOFSE'!$A$19:$E$462,4,0)</f>
        <v>NUM00810110610N</v>
      </c>
      <c r="G185" s="183" t="str">
        <f>VLOOKUP(C185,'Completar SOFSE'!$A$19:$E$462,5,0)</f>
        <v>CONJUNTO BARRA CONEXIÓN EXTREMO INTERNA. LOCOMOTORAS GM.</v>
      </c>
      <c r="H185" s="186" t="str">
        <f>VLOOKUP(C185,'Completar SOFSE'!$A$19:$F$462,6,0)</f>
        <v>Pl.: 008101DTMR0129 It 1</v>
      </c>
      <c r="I185" s="64"/>
      <c r="J185" s="75"/>
      <c r="K185" s="75"/>
      <c r="L185" s="46"/>
    </row>
    <row r="186" spans="2:12">
      <c r="B186" s="69" t="s">
        <v>40</v>
      </c>
      <c r="C186" s="178"/>
      <c r="D186" s="181"/>
      <c r="E186" s="181"/>
      <c r="F186" s="181"/>
      <c r="G186" s="184"/>
      <c r="H186" s="187"/>
      <c r="I186" s="61"/>
      <c r="J186" s="75"/>
      <c r="K186" s="75"/>
      <c r="L186" s="46"/>
    </row>
    <row r="187" spans="2:12">
      <c r="B187" s="69" t="s">
        <v>41</v>
      </c>
      <c r="C187" s="178"/>
      <c r="D187" s="181"/>
      <c r="E187" s="181"/>
      <c r="F187" s="181"/>
      <c r="G187" s="184"/>
      <c r="H187" s="187"/>
      <c r="I187" s="61"/>
      <c r="J187" s="75"/>
      <c r="K187" s="75"/>
      <c r="L187" s="46"/>
    </row>
    <row r="188" spans="2:12">
      <c r="B188" s="69" t="s">
        <v>42</v>
      </c>
      <c r="C188" s="178"/>
      <c r="D188" s="181"/>
      <c r="E188" s="181"/>
      <c r="F188" s="181"/>
      <c r="G188" s="184"/>
      <c r="H188" s="187"/>
      <c r="I188" s="61"/>
      <c r="J188" s="48"/>
      <c r="K188" s="75"/>
      <c r="L188" s="46"/>
    </row>
    <row r="189" spans="2:12" ht="13.5" thickBot="1">
      <c r="B189" s="103" t="s">
        <v>43</v>
      </c>
      <c r="C189" s="179"/>
      <c r="D189" s="182"/>
      <c r="E189" s="182"/>
      <c r="F189" s="182"/>
      <c r="G189" s="185"/>
      <c r="H189" s="188"/>
      <c r="I189" s="62"/>
      <c r="J189" s="51"/>
      <c r="K189" s="63"/>
      <c r="L189" s="52"/>
    </row>
    <row r="190" spans="2:12">
      <c r="B190" s="68" t="s">
        <v>39</v>
      </c>
      <c r="C190" s="177">
        <f t="shared" ref="C190" si="21">+C185+1</f>
        <v>36</v>
      </c>
      <c r="D190" s="180">
        <f>VLOOKUP(C190,'Completar SOFSE'!$A$19:$E$462,2,0)</f>
        <v>26</v>
      </c>
      <c r="E190" s="180" t="str">
        <f>VLOOKUP(C190,'Completar SOFSE'!$A$19:$E$462,3,0)</f>
        <v>unidad</v>
      </c>
      <c r="F190" s="180" t="str">
        <f>VLOOKUP(C190,'Completar SOFSE'!$A$19:$E$462,4,0)</f>
        <v>NUM00810116150N</v>
      </c>
      <c r="G190" s="183" t="str">
        <f>VLOOKUP(C190,'Completar SOFSE'!$A$19:$E$462,5,0)</f>
        <v>TORNILLO CABEZA CUADRADA 7/8-9HX254MM. PLANO: FICHA TÉCNICA Nº 39. R/F: 8098644</v>
      </c>
      <c r="H190" s="186" t="str">
        <f>VLOOKUP(C190,'Completar SOFSE'!$A$19:$F$462,6,0)</f>
        <v>8098644 FICHA TÉCNICA Nº 39</v>
      </c>
      <c r="I190" s="64"/>
      <c r="J190" s="75"/>
      <c r="K190" s="75"/>
      <c r="L190" s="46"/>
    </row>
    <row r="191" spans="2:12">
      <c r="B191" s="69" t="s">
        <v>40</v>
      </c>
      <c r="C191" s="178"/>
      <c r="D191" s="181"/>
      <c r="E191" s="181"/>
      <c r="F191" s="181"/>
      <c r="G191" s="184"/>
      <c r="H191" s="187"/>
      <c r="I191" s="61"/>
      <c r="J191" s="75"/>
      <c r="K191" s="75"/>
      <c r="L191" s="46"/>
    </row>
    <row r="192" spans="2:12">
      <c r="B192" s="69" t="s">
        <v>41</v>
      </c>
      <c r="C192" s="178"/>
      <c r="D192" s="181"/>
      <c r="E192" s="181"/>
      <c r="F192" s="181"/>
      <c r="G192" s="184"/>
      <c r="H192" s="187"/>
      <c r="I192" s="61"/>
      <c r="J192" s="75"/>
      <c r="K192" s="75"/>
      <c r="L192" s="46"/>
    </row>
    <row r="193" spans="2:12">
      <c r="B193" s="69" t="s">
        <v>42</v>
      </c>
      <c r="C193" s="178"/>
      <c r="D193" s="181"/>
      <c r="E193" s="181"/>
      <c r="F193" s="181"/>
      <c r="G193" s="184"/>
      <c r="H193" s="187"/>
      <c r="I193" s="61"/>
      <c r="J193" s="48"/>
      <c r="K193" s="75"/>
      <c r="L193" s="46"/>
    </row>
    <row r="194" spans="2:12" ht="13.5" thickBot="1">
      <c r="B194" s="103" t="s">
        <v>43</v>
      </c>
      <c r="C194" s="179"/>
      <c r="D194" s="182"/>
      <c r="E194" s="182"/>
      <c r="F194" s="182"/>
      <c r="G194" s="185"/>
      <c r="H194" s="188"/>
      <c r="I194" s="62"/>
      <c r="J194" s="51"/>
      <c r="K194" s="63"/>
      <c r="L194" s="52"/>
    </row>
    <row r="195" spans="2:12">
      <c r="B195" s="68" t="s">
        <v>39</v>
      </c>
      <c r="C195" s="177">
        <f t="shared" ref="C195" si="22">+C190+1</f>
        <v>37</v>
      </c>
      <c r="D195" s="180">
        <f>VLOOKUP(C195,'Completar SOFSE'!$A$19:$E$462,2,0)</f>
        <v>6</v>
      </c>
      <c r="E195" s="180" t="str">
        <f>VLOOKUP(C195,'Completar SOFSE'!$A$19:$E$462,3,0)</f>
        <v>unidad</v>
      </c>
      <c r="F195" s="180" t="str">
        <f>VLOOKUP(C195,'Completar SOFSE'!$A$19:$E$462,4,0)</f>
        <v>NUM00820100150N</v>
      </c>
      <c r="G195" s="183" t="str">
        <f>VLOOKUP(C195,'Completar SOFSE'!$A$19:$E$462,5,0)</f>
        <v>BOQUILLA GANCHO CENTRAL DE TRACCIÓN</v>
      </c>
      <c r="H195" s="186">
        <f>VLOOKUP(C195,'Completar SOFSE'!$A$19:$F$462,6,0)</f>
        <v>8231930</v>
      </c>
      <c r="I195" s="64"/>
      <c r="J195" s="75"/>
      <c r="K195" s="75"/>
      <c r="L195" s="46"/>
    </row>
    <row r="196" spans="2:12">
      <c r="B196" s="69" t="s">
        <v>40</v>
      </c>
      <c r="C196" s="178"/>
      <c r="D196" s="181"/>
      <c r="E196" s="181"/>
      <c r="F196" s="181"/>
      <c r="G196" s="184"/>
      <c r="H196" s="187"/>
      <c r="I196" s="61"/>
      <c r="J196" s="75"/>
      <c r="K196" s="75"/>
      <c r="L196" s="46"/>
    </row>
    <row r="197" spans="2:12">
      <c r="B197" s="69" t="s">
        <v>41</v>
      </c>
      <c r="C197" s="178"/>
      <c r="D197" s="181"/>
      <c r="E197" s="181"/>
      <c r="F197" s="181"/>
      <c r="G197" s="184"/>
      <c r="H197" s="187"/>
      <c r="I197" s="61"/>
      <c r="J197" s="75"/>
      <c r="K197" s="75"/>
      <c r="L197" s="46"/>
    </row>
    <row r="198" spans="2:12">
      <c r="B198" s="69" t="s">
        <v>42</v>
      </c>
      <c r="C198" s="178"/>
      <c r="D198" s="181"/>
      <c r="E198" s="181"/>
      <c r="F198" s="181"/>
      <c r="G198" s="184"/>
      <c r="H198" s="187"/>
      <c r="I198" s="61"/>
      <c r="J198" s="48"/>
      <c r="K198" s="75"/>
      <c r="L198" s="46"/>
    </row>
    <row r="199" spans="2:12" ht="13.5" thickBot="1">
      <c r="B199" s="103" t="s">
        <v>43</v>
      </c>
      <c r="C199" s="179"/>
      <c r="D199" s="182"/>
      <c r="E199" s="182"/>
      <c r="F199" s="182"/>
      <c r="G199" s="185"/>
      <c r="H199" s="188"/>
      <c r="I199" s="62"/>
      <c r="J199" s="51"/>
      <c r="K199" s="63"/>
      <c r="L199" s="52"/>
    </row>
    <row r="200" spans="2:12">
      <c r="B200" s="68" t="s">
        <v>39</v>
      </c>
      <c r="C200" s="177">
        <f t="shared" ref="C200" si="23">+C195+1</f>
        <v>38</v>
      </c>
      <c r="D200" s="180">
        <f>VLOOKUP(C200,'Completar SOFSE'!$A$19:$E$462,2,0)</f>
        <v>4</v>
      </c>
      <c r="E200" s="180" t="str">
        <f>VLOOKUP(C200,'Completar SOFSE'!$A$19:$E$462,3,0)</f>
        <v>unidad</v>
      </c>
      <c r="F200" s="180" t="str">
        <f>VLOOKUP(C200,'Completar SOFSE'!$A$19:$E$462,4,0)</f>
        <v>NUM00830208990N</v>
      </c>
      <c r="G200" s="183" t="str">
        <f>VLOOKUP(C200,'Completar SOFSE'!$A$19:$E$462,5,0)</f>
        <v>SELLO DE ACEITE DEL EJE SEGURIDAD - PARA MOTOR LOCOMOTORAS GM.</v>
      </c>
      <c r="H200" s="186">
        <f>VLOOKUP(C200,'Completar SOFSE'!$A$19:$F$462,6,0)</f>
        <v>8028754</v>
      </c>
      <c r="I200" s="64"/>
      <c r="J200" s="75"/>
      <c r="K200" s="75"/>
      <c r="L200" s="46"/>
    </row>
    <row r="201" spans="2:12">
      <c r="B201" s="69" t="s">
        <v>40</v>
      </c>
      <c r="C201" s="178"/>
      <c r="D201" s="181"/>
      <c r="E201" s="181"/>
      <c r="F201" s="181"/>
      <c r="G201" s="184"/>
      <c r="H201" s="187"/>
      <c r="I201" s="61"/>
      <c r="J201" s="75"/>
      <c r="K201" s="75"/>
      <c r="L201" s="46"/>
    </row>
    <row r="202" spans="2:12">
      <c r="B202" s="69" t="s">
        <v>41</v>
      </c>
      <c r="C202" s="178"/>
      <c r="D202" s="181"/>
      <c r="E202" s="181"/>
      <c r="F202" s="181"/>
      <c r="G202" s="184"/>
      <c r="H202" s="187"/>
      <c r="I202" s="61"/>
      <c r="J202" s="75"/>
      <c r="K202" s="75"/>
      <c r="L202" s="46"/>
    </row>
    <row r="203" spans="2:12">
      <c r="B203" s="69" t="s">
        <v>42</v>
      </c>
      <c r="C203" s="178"/>
      <c r="D203" s="181"/>
      <c r="E203" s="181"/>
      <c r="F203" s="181"/>
      <c r="G203" s="184"/>
      <c r="H203" s="187"/>
      <c r="I203" s="61"/>
      <c r="J203" s="48"/>
      <c r="K203" s="75"/>
      <c r="L203" s="46"/>
    </row>
    <row r="204" spans="2:12" ht="13.5" thickBot="1">
      <c r="B204" s="103" t="s">
        <v>43</v>
      </c>
      <c r="C204" s="179"/>
      <c r="D204" s="182"/>
      <c r="E204" s="182"/>
      <c r="F204" s="182"/>
      <c r="G204" s="185"/>
      <c r="H204" s="188"/>
      <c r="I204" s="62"/>
      <c r="J204" s="51"/>
      <c r="K204" s="63"/>
      <c r="L204" s="52"/>
    </row>
    <row r="205" spans="2:12">
      <c r="B205" s="68" t="s">
        <v>39</v>
      </c>
      <c r="C205" s="177">
        <f>+C200+1</f>
        <v>39</v>
      </c>
      <c r="D205" s="180">
        <f>VLOOKUP(C205,'Completar SOFSE'!$A$19:$E$462,2,0)</f>
        <v>12</v>
      </c>
      <c r="E205" s="180" t="str">
        <f>VLOOKUP(C205,'Completar SOFSE'!$A$19:$E$462,3,0)</f>
        <v>unidad</v>
      </c>
      <c r="F205" s="180" t="str">
        <f>VLOOKUP(C205,'Completar SOFSE'!$A$19:$E$462,4,0)</f>
        <v>NUM00830209310N</v>
      </c>
      <c r="G205" s="183" t="str">
        <f>VLOOKUP(C205,'Completar SOFSE'!$A$19:$E$462,5,0)</f>
        <v>ESPÁRRAGO 7,9 MM (5/16") NC 18 H / NF 24H X 38MM. LOC GM.</v>
      </c>
      <c r="H205" s="186">
        <f>VLOOKUP(C205,'Completar SOFSE'!$A$19:$F$462,6,0)</f>
        <v>8084872</v>
      </c>
      <c r="I205" s="64"/>
      <c r="J205" s="75"/>
      <c r="K205" s="75"/>
      <c r="L205" s="46"/>
    </row>
    <row r="206" spans="2:12">
      <c r="B206" s="69" t="s">
        <v>40</v>
      </c>
      <c r="C206" s="178"/>
      <c r="D206" s="181"/>
      <c r="E206" s="181"/>
      <c r="F206" s="181"/>
      <c r="G206" s="184"/>
      <c r="H206" s="187"/>
      <c r="I206" s="61"/>
      <c r="J206" s="75"/>
      <c r="K206" s="75"/>
      <c r="L206" s="46"/>
    </row>
    <row r="207" spans="2:12">
      <c r="B207" s="69" t="s">
        <v>41</v>
      </c>
      <c r="C207" s="178"/>
      <c r="D207" s="181"/>
      <c r="E207" s="181"/>
      <c r="F207" s="181"/>
      <c r="G207" s="184"/>
      <c r="H207" s="187"/>
      <c r="I207" s="61"/>
      <c r="J207" s="75"/>
      <c r="K207" s="75"/>
      <c r="L207" s="46"/>
    </row>
    <row r="208" spans="2:12">
      <c r="B208" s="69" t="s">
        <v>42</v>
      </c>
      <c r="C208" s="178"/>
      <c r="D208" s="181"/>
      <c r="E208" s="181"/>
      <c r="F208" s="181"/>
      <c r="G208" s="184"/>
      <c r="H208" s="187"/>
      <c r="I208" s="61"/>
      <c r="J208" s="48"/>
      <c r="K208" s="75"/>
      <c r="L208" s="46"/>
    </row>
    <row r="209" spans="2:12" ht="13.5" thickBot="1">
      <c r="B209" s="103" t="s">
        <v>43</v>
      </c>
      <c r="C209" s="179"/>
      <c r="D209" s="182"/>
      <c r="E209" s="182"/>
      <c r="F209" s="182"/>
      <c r="G209" s="185"/>
      <c r="H209" s="188"/>
      <c r="I209" s="62"/>
      <c r="J209" s="51"/>
      <c r="K209" s="63"/>
      <c r="L209" s="52"/>
    </row>
    <row r="210" spans="2:12">
      <c r="B210" s="68" t="s">
        <v>39</v>
      </c>
      <c r="C210" s="177">
        <f t="shared" ref="C210" si="24">+C205+1</f>
        <v>40</v>
      </c>
      <c r="D210" s="180">
        <f>VLOOKUP(C210,'Completar SOFSE'!$A$19:$E$462,2,0)</f>
        <v>8</v>
      </c>
      <c r="E210" s="180" t="str">
        <f>VLOOKUP(C210,'Completar SOFSE'!$A$19:$E$462,3,0)</f>
        <v>unidad</v>
      </c>
      <c r="F210" s="180" t="str">
        <f>VLOOKUP(C210,'Completar SOFSE'!$A$19:$E$462,4,0)</f>
        <v>NUM00830302920N</v>
      </c>
      <c r="G210" s="183" t="str">
        <f>VLOOKUP(C210,'Completar SOFSE'!$A$19:$E$462,5,0)</f>
        <v>PERNO NF 22,2 MM (7/8") - 14 H X 64 MM - BALANCEADOR ARMÓNICO DE ÁRBOL DE LEVAS</v>
      </c>
      <c r="H210" s="186">
        <f>VLOOKUP(C210,'Completar SOFSE'!$A$19:$F$462,6,0)</f>
        <v>8438865</v>
      </c>
      <c r="I210" s="64"/>
      <c r="J210" s="75"/>
      <c r="K210" s="75"/>
      <c r="L210" s="46"/>
    </row>
    <row r="211" spans="2:12">
      <c r="B211" s="69" t="s">
        <v>40</v>
      </c>
      <c r="C211" s="178"/>
      <c r="D211" s="181"/>
      <c r="E211" s="181"/>
      <c r="F211" s="181"/>
      <c r="G211" s="184"/>
      <c r="H211" s="187"/>
      <c r="I211" s="61"/>
      <c r="J211" s="75"/>
      <c r="K211" s="75"/>
      <c r="L211" s="46"/>
    </row>
    <row r="212" spans="2:12">
      <c r="B212" s="69" t="s">
        <v>41</v>
      </c>
      <c r="C212" s="178"/>
      <c r="D212" s="181"/>
      <c r="E212" s="181"/>
      <c r="F212" s="181"/>
      <c r="G212" s="184"/>
      <c r="H212" s="187"/>
      <c r="I212" s="61"/>
      <c r="J212" s="75"/>
      <c r="K212" s="75"/>
      <c r="L212" s="46"/>
    </row>
    <row r="213" spans="2:12">
      <c r="B213" s="69" t="s">
        <v>42</v>
      </c>
      <c r="C213" s="178"/>
      <c r="D213" s="181"/>
      <c r="E213" s="181"/>
      <c r="F213" s="181"/>
      <c r="G213" s="184"/>
      <c r="H213" s="187"/>
      <c r="I213" s="61"/>
      <c r="J213" s="48"/>
      <c r="K213" s="75"/>
      <c r="L213" s="46"/>
    </row>
    <row r="214" spans="2:12" ht="13.5" thickBot="1">
      <c r="B214" s="103" t="s">
        <v>43</v>
      </c>
      <c r="C214" s="179"/>
      <c r="D214" s="182"/>
      <c r="E214" s="182"/>
      <c r="F214" s="182"/>
      <c r="G214" s="185"/>
      <c r="H214" s="188"/>
      <c r="I214" s="62"/>
      <c r="J214" s="51"/>
      <c r="K214" s="63"/>
      <c r="L214" s="52"/>
    </row>
    <row r="215" spans="2:12">
      <c r="B215" s="68" t="s">
        <v>39</v>
      </c>
      <c r="C215" s="177">
        <f t="shared" ref="C215" si="25">+C210+1</f>
        <v>41</v>
      </c>
      <c r="D215" s="180">
        <f>VLOOKUP(C215,'Completar SOFSE'!$A$19:$E$462,2,0)</f>
        <v>100</v>
      </c>
      <c r="E215" s="180" t="str">
        <f>VLOOKUP(C215,'Completar SOFSE'!$A$19:$E$462,3,0)</f>
        <v>unidad</v>
      </c>
      <c r="F215" s="180" t="str">
        <f>VLOOKUP(C215,'Completar SOFSE'!$A$19:$E$462,4,0)</f>
        <v>NUM00830302930N</v>
      </c>
      <c r="G215" s="183" t="str">
        <f>VLOOKUP(C215,'Completar SOFSE'!$A$19:$E$462,5,0)</f>
        <v>ARANDELA DE ACERO TIPO RESORTE - BALANCEADOR ARMÓNICO. LOC GM.</v>
      </c>
      <c r="H215" s="186">
        <f>VLOOKUP(C215,'Completar SOFSE'!$A$19:$F$462,6,0)</f>
        <v>8174659</v>
      </c>
      <c r="I215" s="64"/>
      <c r="J215" s="75"/>
      <c r="K215" s="75"/>
      <c r="L215" s="46"/>
    </row>
    <row r="216" spans="2:12">
      <c r="B216" s="69" t="s">
        <v>40</v>
      </c>
      <c r="C216" s="178"/>
      <c r="D216" s="181"/>
      <c r="E216" s="181"/>
      <c r="F216" s="181"/>
      <c r="G216" s="184"/>
      <c r="H216" s="187"/>
      <c r="I216" s="61"/>
      <c r="J216" s="75"/>
      <c r="K216" s="75"/>
      <c r="L216" s="46"/>
    </row>
    <row r="217" spans="2:12">
      <c r="B217" s="69" t="s">
        <v>41</v>
      </c>
      <c r="C217" s="178"/>
      <c r="D217" s="181"/>
      <c r="E217" s="181"/>
      <c r="F217" s="181"/>
      <c r="G217" s="184"/>
      <c r="H217" s="187"/>
      <c r="I217" s="61"/>
      <c r="J217" s="75"/>
      <c r="K217" s="75"/>
      <c r="L217" s="46"/>
    </row>
    <row r="218" spans="2:12">
      <c r="B218" s="69" t="s">
        <v>42</v>
      </c>
      <c r="C218" s="178"/>
      <c r="D218" s="181"/>
      <c r="E218" s="181"/>
      <c r="F218" s="181"/>
      <c r="G218" s="184"/>
      <c r="H218" s="187"/>
      <c r="I218" s="61"/>
      <c r="J218" s="48"/>
      <c r="K218" s="75"/>
      <c r="L218" s="46"/>
    </row>
    <row r="219" spans="2:12" ht="13.5" thickBot="1">
      <c r="B219" s="103" t="s">
        <v>43</v>
      </c>
      <c r="C219" s="179"/>
      <c r="D219" s="182"/>
      <c r="E219" s="182"/>
      <c r="F219" s="182"/>
      <c r="G219" s="185"/>
      <c r="H219" s="188"/>
      <c r="I219" s="62"/>
      <c r="J219" s="51"/>
      <c r="K219" s="63"/>
      <c r="L219" s="52"/>
    </row>
    <row r="220" spans="2:12">
      <c r="B220" s="68" t="s">
        <v>39</v>
      </c>
      <c r="C220" s="177">
        <f t="shared" ref="C220" si="26">+C215+1</f>
        <v>42</v>
      </c>
      <c r="D220" s="180">
        <f>VLOOKUP(C220,'Completar SOFSE'!$A$19:$E$462,2,0)</f>
        <v>4</v>
      </c>
      <c r="E220" s="180" t="str">
        <f>VLOOKUP(C220,'Completar SOFSE'!$A$19:$E$462,3,0)</f>
        <v>unidad</v>
      </c>
      <c r="F220" s="180" t="str">
        <f>VLOOKUP(C220,'Completar SOFSE'!$A$19:$E$462,4,0)</f>
        <v>NUM00830401010N</v>
      </c>
      <c r="G220" s="183" t="str">
        <f>VLOOKUP(C220,'Completar SOFSE'!$A$19:$E$462,5,0)</f>
        <v>BUJE DEL ENGRANAJE ACOPLADO - LOCOMOTORAS GM</v>
      </c>
      <c r="H220" s="186" t="str">
        <f>VLOOKUP(C220,'Completar SOFSE'!$A$19:$F$462,6,0)</f>
        <v>8081391 Pl.: 0-10-3-7040</v>
      </c>
      <c r="I220" s="64"/>
      <c r="J220" s="75"/>
      <c r="K220" s="75"/>
      <c r="L220" s="46"/>
    </row>
    <row r="221" spans="2:12">
      <c r="B221" s="69" t="s">
        <v>40</v>
      </c>
      <c r="C221" s="178"/>
      <c r="D221" s="181"/>
      <c r="E221" s="181"/>
      <c r="F221" s="181"/>
      <c r="G221" s="184"/>
      <c r="H221" s="187"/>
      <c r="I221" s="61"/>
      <c r="J221" s="75"/>
      <c r="K221" s="75"/>
      <c r="L221" s="46"/>
    </row>
    <row r="222" spans="2:12">
      <c r="B222" s="69" t="s">
        <v>41</v>
      </c>
      <c r="C222" s="178"/>
      <c r="D222" s="181"/>
      <c r="E222" s="181"/>
      <c r="F222" s="181"/>
      <c r="G222" s="184"/>
      <c r="H222" s="187"/>
      <c r="I222" s="61"/>
      <c r="J222" s="75"/>
      <c r="K222" s="75"/>
      <c r="L222" s="46"/>
    </row>
    <row r="223" spans="2:12">
      <c r="B223" s="69" t="s">
        <v>42</v>
      </c>
      <c r="C223" s="178"/>
      <c r="D223" s="181"/>
      <c r="E223" s="181"/>
      <c r="F223" s="181"/>
      <c r="G223" s="184"/>
      <c r="H223" s="187"/>
      <c r="I223" s="61"/>
      <c r="J223" s="48"/>
      <c r="K223" s="75"/>
      <c r="L223" s="46"/>
    </row>
    <row r="224" spans="2:12" ht="13.5" thickBot="1">
      <c r="B224" s="103" t="s">
        <v>43</v>
      </c>
      <c r="C224" s="179"/>
      <c r="D224" s="182"/>
      <c r="E224" s="182"/>
      <c r="F224" s="182"/>
      <c r="G224" s="185"/>
      <c r="H224" s="188"/>
      <c r="I224" s="62"/>
      <c r="J224" s="51"/>
      <c r="K224" s="63"/>
      <c r="L224" s="52"/>
    </row>
    <row r="225" spans="2:12">
      <c r="B225" s="68" t="s">
        <v>39</v>
      </c>
      <c r="C225" s="177">
        <f>+C220+1</f>
        <v>43</v>
      </c>
      <c r="D225" s="180">
        <f>VLOOKUP(C225,'Completar SOFSE'!$A$19:$E$462,2,0)</f>
        <v>7</v>
      </c>
      <c r="E225" s="180" t="str">
        <f>VLOOKUP(C225,'Completar SOFSE'!$A$19:$E$462,3,0)</f>
        <v>unidad</v>
      </c>
      <c r="F225" s="180" t="str">
        <f>VLOOKUP(C225,'Completar SOFSE'!$A$19:$E$462,4,0)</f>
        <v>NUM00830403410N</v>
      </c>
      <c r="G225" s="183" t="str">
        <f>VLOOKUP(C225,'Completar SOFSE'!$A$19:$E$462,5,0)</f>
        <v>BUJE PARA EL EJE DEL IMPULSOR - PARA LOCOMOTORAS GM.</v>
      </c>
      <c r="H225" s="186">
        <f>VLOOKUP(C225,'Completar SOFSE'!$A$19:$F$462,6,0)</f>
        <v>8039674</v>
      </c>
      <c r="I225" s="64"/>
      <c r="J225" s="75"/>
      <c r="K225" s="75"/>
      <c r="L225" s="46"/>
    </row>
    <row r="226" spans="2:12">
      <c r="B226" s="69" t="s">
        <v>40</v>
      </c>
      <c r="C226" s="178"/>
      <c r="D226" s="181"/>
      <c r="E226" s="181"/>
      <c r="F226" s="181"/>
      <c r="G226" s="184"/>
      <c r="H226" s="187"/>
      <c r="I226" s="61"/>
      <c r="J226" s="75"/>
      <c r="K226" s="75"/>
      <c r="L226" s="46"/>
    </row>
    <row r="227" spans="2:12">
      <c r="B227" s="69" t="s">
        <v>41</v>
      </c>
      <c r="C227" s="178"/>
      <c r="D227" s="181"/>
      <c r="E227" s="181"/>
      <c r="F227" s="181"/>
      <c r="G227" s="184"/>
      <c r="H227" s="187"/>
      <c r="I227" s="61"/>
      <c r="J227" s="75"/>
      <c r="K227" s="75"/>
      <c r="L227" s="46"/>
    </row>
    <row r="228" spans="2:12">
      <c r="B228" s="69" t="s">
        <v>42</v>
      </c>
      <c r="C228" s="178"/>
      <c r="D228" s="181"/>
      <c r="E228" s="181"/>
      <c r="F228" s="181"/>
      <c r="G228" s="184"/>
      <c r="H228" s="187"/>
      <c r="I228" s="61"/>
      <c r="J228" s="48"/>
      <c r="K228" s="75"/>
      <c r="L228" s="46"/>
    </row>
    <row r="229" spans="2:12" ht="13.5" thickBot="1">
      <c r="B229" s="103" t="s">
        <v>43</v>
      </c>
      <c r="C229" s="179"/>
      <c r="D229" s="182"/>
      <c r="E229" s="182"/>
      <c r="F229" s="182"/>
      <c r="G229" s="185"/>
      <c r="H229" s="188"/>
      <c r="I229" s="62"/>
      <c r="J229" s="51"/>
      <c r="K229" s="63"/>
      <c r="L229" s="52"/>
    </row>
    <row r="230" spans="2:12">
      <c r="B230" s="68" t="s">
        <v>39</v>
      </c>
      <c r="C230" s="177">
        <f t="shared" ref="C230" si="27">+C225+1</f>
        <v>44</v>
      </c>
      <c r="D230" s="180">
        <f>VLOOKUP(C230,'Completar SOFSE'!$A$19:$E$462,2,0)</f>
        <v>6</v>
      </c>
      <c r="E230" s="180" t="str">
        <f>VLOOKUP(C230,'Completar SOFSE'!$A$19:$E$462,3,0)</f>
        <v>unidad</v>
      </c>
      <c r="F230" s="180" t="str">
        <f>VLOOKUP(C230,'Completar SOFSE'!$A$19:$E$462,4,0)</f>
        <v>NUM00830403430N</v>
      </c>
      <c r="G230" s="183" t="str">
        <f>VLOOKUP(C230,'Completar SOFSE'!$A$19:$E$462,5,0)</f>
        <v>ESPARRAGO ACERO NC 12,7 MM (1/2") 13H. X 47,6 MM (1.7/8")- PARA LOC GM</v>
      </c>
      <c r="H230" s="186">
        <f>VLOOKUP(C230,'Completar SOFSE'!$A$19:$F$462,6,0)</f>
        <v>8028951</v>
      </c>
      <c r="I230" s="64"/>
      <c r="J230" s="75"/>
      <c r="K230" s="75"/>
      <c r="L230" s="46"/>
    </row>
    <row r="231" spans="2:12">
      <c r="B231" s="69" t="s">
        <v>40</v>
      </c>
      <c r="C231" s="178"/>
      <c r="D231" s="181"/>
      <c r="E231" s="181"/>
      <c r="F231" s="181"/>
      <c r="G231" s="184"/>
      <c r="H231" s="187"/>
      <c r="I231" s="61"/>
      <c r="J231" s="75"/>
      <c r="K231" s="75"/>
      <c r="L231" s="46"/>
    </row>
    <row r="232" spans="2:12">
      <c r="B232" s="69" t="s">
        <v>41</v>
      </c>
      <c r="C232" s="178"/>
      <c r="D232" s="181"/>
      <c r="E232" s="181"/>
      <c r="F232" s="181"/>
      <c r="G232" s="184"/>
      <c r="H232" s="187"/>
      <c r="I232" s="61"/>
      <c r="J232" s="75"/>
      <c r="K232" s="75"/>
      <c r="L232" s="46"/>
    </row>
    <row r="233" spans="2:12">
      <c r="B233" s="69" t="s">
        <v>42</v>
      </c>
      <c r="C233" s="178"/>
      <c r="D233" s="181"/>
      <c r="E233" s="181"/>
      <c r="F233" s="181"/>
      <c r="G233" s="184"/>
      <c r="H233" s="187"/>
      <c r="I233" s="61"/>
      <c r="J233" s="48"/>
      <c r="K233" s="75"/>
      <c r="L233" s="46"/>
    </row>
    <row r="234" spans="2:12" ht="13.5" thickBot="1">
      <c r="B234" s="103" t="s">
        <v>43</v>
      </c>
      <c r="C234" s="179"/>
      <c r="D234" s="182"/>
      <c r="E234" s="182"/>
      <c r="F234" s="182"/>
      <c r="G234" s="185"/>
      <c r="H234" s="188"/>
      <c r="I234" s="62"/>
      <c r="J234" s="51"/>
      <c r="K234" s="63"/>
      <c r="L234" s="52"/>
    </row>
    <row r="235" spans="2:12">
      <c r="B235" s="68" t="s">
        <v>39</v>
      </c>
      <c r="C235" s="177">
        <f t="shared" ref="C235" si="28">+C230+1</f>
        <v>45</v>
      </c>
      <c r="D235" s="180">
        <f>VLOOKUP(C235,'Completar SOFSE'!$A$19:$E$462,2,0)</f>
        <v>4</v>
      </c>
      <c r="E235" s="180" t="str">
        <f>VLOOKUP(C235,'Completar SOFSE'!$A$19:$E$462,3,0)</f>
        <v>unidad</v>
      </c>
      <c r="F235" s="180" t="str">
        <f>VLOOKUP(C235,'Completar SOFSE'!$A$19:$E$462,4,0)</f>
        <v>NUM00830403990N</v>
      </c>
      <c r="G235" s="183" t="str">
        <f>VLOOKUP(C235,'Completar SOFSE'!$A$19:$E$462,5,0)</f>
        <v>JUEGO JUNTAS IMPULSOR GOBERNADOR - PARA MOTOR 12-567-C-</v>
      </c>
      <c r="H235" s="186">
        <f>VLOOKUP(C235,'Completar SOFSE'!$A$19:$F$462,6,0)</f>
        <v>9580695</v>
      </c>
      <c r="I235" s="64"/>
      <c r="J235" s="75"/>
      <c r="K235" s="75"/>
      <c r="L235" s="46"/>
    </row>
    <row r="236" spans="2:12">
      <c r="B236" s="69" t="s">
        <v>40</v>
      </c>
      <c r="C236" s="178"/>
      <c r="D236" s="181"/>
      <c r="E236" s="181"/>
      <c r="F236" s="181"/>
      <c r="G236" s="184"/>
      <c r="H236" s="187"/>
      <c r="I236" s="61"/>
      <c r="J236" s="75"/>
      <c r="K236" s="75"/>
      <c r="L236" s="46"/>
    </row>
    <row r="237" spans="2:12">
      <c r="B237" s="69" t="s">
        <v>41</v>
      </c>
      <c r="C237" s="178"/>
      <c r="D237" s="181"/>
      <c r="E237" s="181"/>
      <c r="F237" s="181"/>
      <c r="G237" s="184"/>
      <c r="H237" s="187"/>
      <c r="I237" s="61"/>
      <c r="J237" s="75"/>
      <c r="K237" s="75"/>
      <c r="L237" s="46"/>
    </row>
    <row r="238" spans="2:12">
      <c r="B238" s="69" t="s">
        <v>42</v>
      </c>
      <c r="C238" s="178"/>
      <c r="D238" s="181"/>
      <c r="E238" s="181"/>
      <c r="F238" s="181"/>
      <c r="G238" s="184"/>
      <c r="H238" s="187"/>
      <c r="I238" s="61"/>
      <c r="J238" s="48"/>
      <c r="K238" s="75"/>
      <c r="L238" s="46"/>
    </row>
    <row r="239" spans="2:12" ht="13.5" thickBot="1">
      <c r="B239" s="103" t="s">
        <v>43</v>
      </c>
      <c r="C239" s="179"/>
      <c r="D239" s="182"/>
      <c r="E239" s="182"/>
      <c r="F239" s="182"/>
      <c r="G239" s="185"/>
      <c r="H239" s="188"/>
      <c r="I239" s="62"/>
      <c r="J239" s="51"/>
      <c r="K239" s="63"/>
      <c r="L239" s="52"/>
    </row>
    <row r="240" spans="2:12">
      <c r="B240" s="68" t="s">
        <v>39</v>
      </c>
      <c r="C240" s="177">
        <f t="shared" ref="C240" si="29">+C235+1</f>
        <v>46</v>
      </c>
      <c r="D240" s="180">
        <f>VLOOKUP(C240,'Completar SOFSE'!$A$19:$E$462,2,0)</f>
        <v>63</v>
      </c>
      <c r="E240" s="180" t="str">
        <f>VLOOKUP(C240,'Completar SOFSE'!$A$19:$E$462,3,0)</f>
        <v>unidad</v>
      </c>
      <c r="F240" s="180" t="str">
        <f>VLOOKUP(C240,'Completar SOFSE'!$A$19:$E$462,4,0)</f>
        <v>NUM00830405030N</v>
      </c>
      <c r="G240" s="183" t="str">
        <f>VLOOKUP(C240,'Completar SOFSE'!$A$19:$E$462,5,0)</f>
        <v>BUJE EN MITADES SUPERIOR E INFERIOR - LOCOMOTORAS GM.</v>
      </c>
      <c r="H240" s="186" t="str">
        <f>VLOOKUP(C240,'Completar SOFSE'!$A$19:$F$462,6,0)</f>
        <v>8071176 Pl.: 0-08-3-7310 Em2</v>
      </c>
      <c r="I240" s="64"/>
      <c r="J240" s="75"/>
      <c r="K240" s="75"/>
      <c r="L240" s="46"/>
    </row>
    <row r="241" spans="2:12">
      <c r="B241" s="69" t="s">
        <v>40</v>
      </c>
      <c r="C241" s="178"/>
      <c r="D241" s="181"/>
      <c r="E241" s="181"/>
      <c r="F241" s="181"/>
      <c r="G241" s="184"/>
      <c r="H241" s="187"/>
      <c r="I241" s="61"/>
      <c r="J241" s="75"/>
      <c r="K241" s="75"/>
      <c r="L241" s="46"/>
    </row>
    <row r="242" spans="2:12">
      <c r="B242" s="69" t="s">
        <v>41</v>
      </c>
      <c r="C242" s="178"/>
      <c r="D242" s="181"/>
      <c r="E242" s="181"/>
      <c r="F242" s="181"/>
      <c r="G242" s="184"/>
      <c r="H242" s="187"/>
      <c r="I242" s="61"/>
      <c r="J242" s="75"/>
      <c r="K242" s="75"/>
      <c r="L242" s="46"/>
    </row>
    <row r="243" spans="2:12">
      <c r="B243" s="69" t="s">
        <v>42</v>
      </c>
      <c r="C243" s="178"/>
      <c r="D243" s="181"/>
      <c r="E243" s="181"/>
      <c r="F243" s="181"/>
      <c r="G243" s="184"/>
      <c r="H243" s="187"/>
      <c r="I243" s="61"/>
      <c r="J243" s="48"/>
      <c r="K243" s="75"/>
      <c r="L243" s="46"/>
    </row>
    <row r="244" spans="2:12" ht="13.5" thickBot="1">
      <c r="B244" s="103" t="s">
        <v>43</v>
      </c>
      <c r="C244" s="179"/>
      <c r="D244" s="182"/>
      <c r="E244" s="182"/>
      <c r="F244" s="182"/>
      <c r="G244" s="185"/>
      <c r="H244" s="188"/>
      <c r="I244" s="62"/>
      <c r="J244" s="51"/>
      <c r="K244" s="63"/>
      <c r="L244" s="52"/>
    </row>
    <row r="245" spans="2:12">
      <c r="B245" s="68" t="s">
        <v>39</v>
      </c>
      <c r="C245" s="177">
        <f>+C240+1</f>
        <v>47</v>
      </c>
      <c r="D245" s="180">
        <f>VLOOKUP(C245,'Completar SOFSE'!$A$19:$E$462,2,0)</f>
        <v>30</v>
      </c>
      <c r="E245" s="180" t="str">
        <f>VLOOKUP(C245,'Completar SOFSE'!$A$19:$E$462,3,0)</f>
        <v>unidad</v>
      </c>
      <c r="F245" s="180" t="str">
        <f>VLOOKUP(C245,'Completar SOFSE'!$A$19:$E$462,4,0)</f>
        <v>NUM00830502290N</v>
      </c>
      <c r="G245" s="183" t="str">
        <f>VLOOKUP(C245,'Completar SOFSE'!$A$19:$E$462,5,0)</f>
        <v>JUNTA ENTRE BLOCK Y SOPORTE. LOCOMOTORAS GM</v>
      </c>
      <c r="H245" s="186">
        <f>VLOOKUP(C245,'Completar SOFSE'!$A$19:$F$462,6,0)</f>
        <v>9570576</v>
      </c>
      <c r="I245" s="64"/>
      <c r="J245" s="75"/>
      <c r="K245" s="75"/>
      <c r="L245" s="46"/>
    </row>
    <row r="246" spans="2:12">
      <c r="B246" s="69" t="s">
        <v>40</v>
      </c>
      <c r="C246" s="178"/>
      <c r="D246" s="181"/>
      <c r="E246" s="181"/>
      <c r="F246" s="181"/>
      <c r="G246" s="184"/>
      <c r="H246" s="187"/>
      <c r="I246" s="61"/>
      <c r="J246" s="75"/>
      <c r="K246" s="75"/>
      <c r="L246" s="46"/>
    </row>
    <row r="247" spans="2:12">
      <c r="B247" s="69" t="s">
        <v>41</v>
      </c>
      <c r="C247" s="178"/>
      <c r="D247" s="181"/>
      <c r="E247" s="181"/>
      <c r="F247" s="181"/>
      <c r="G247" s="184"/>
      <c r="H247" s="187"/>
      <c r="I247" s="61"/>
      <c r="J247" s="75"/>
      <c r="K247" s="75"/>
      <c r="L247" s="46"/>
    </row>
    <row r="248" spans="2:12">
      <c r="B248" s="69" t="s">
        <v>42</v>
      </c>
      <c r="C248" s="178"/>
      <c r="D248" s="181"/>
      <c r="E248" s="181"/>
      <c r="F248" s="181"/>
      <c r="G248" s="184"/>
      <c r="H248" s="187"/>
      <c r="I248" s="61"/>
      <c r="J248" s="48"/>
      <c r="K248" s="75"/>
      <c r="L248" s="46"/>
    </row>
    <row r="249" spans="2:12" ht="13.5" thickBot="1">
      <c r="B249" s="103" t="s">
        <v>43</v>
      </c>
      <c r="C249" s="179"/>
      <c r="D249" s="182"/>
      <c r="E249" s="182"/>
      <c r="F249" s="182"/>
      <c r="G249" s="185"/>
      <c r="H249" s="188"/>
      <c r="I249" s="62"/>
      <c r="J249" s="51"/>
      <c r="K249" s="63"/>
      <c r="L249" s="52"/>
    </row>
    <row r="250" spans="2:12">
      <c r="B250" s="68" t="s">
        <v>39</v>
      </c>
      <c r="C250" s="177">
        <f t="shared" ref="C250" si="30">+C245+1</f>
        <v>48</v>
      </c>
      <c r="D250" s="180">
        <f>VLOOKUP(C250,'Completar SOFSE'!$A$19:$E$462,2,0)</f>
        <v>2</v>
      </c>
      <c r="E250" s="180" t="str">
        <f>VLOOKUP(C250,'Completar SOFSE'!$A$19:$E$462,3,0)</f>
        <v>unidad</v>
      </c>
      <c r="F250" s="180" t="str">
        <f>VLOOKUP(C250,'Completar SOFSE'!$A$19:$E$462,4,0)</f>
        <v>NUM00830602010N</v>
      </c>
      <c r="G250" s="183" t="str">
        <f>VLOOKUP(C250,'Completar SOFSE'!$A$19:$E$462,5,0)</f>
        <v>BRAZO CONTROL INYECTORES LADO IZQ.</v>
      </c>
      <c r="H250" s="186">
        <f>VLOOKUP(C250,'Completar SOFSE'!$A$19:$F$462,6,0)</f>
        <v>8194651</v>
      </c>
      <c r="I250" s="64"/>
      <c r="J250" s="75"/>
      <c r="K250" s="75"/>
      <c r="L250" s="46"/>
    </row>
    <row r="251" spans="2:12">
      <c r="B251" s="69" t="s">
        <v>40</v>
      </c>
      <c r="C251" s="178"/>
      <c r="D251" s="181"/>
      <c r="E251" s="181"/>
      <c r="F251" s="181"/>
      <c r="G251" s="184"/>
      <c r="H251" s="187"/>
      <c r="I251" s="61"/>
      <c r="J251" s="75"/>
      <c r="K251" s="75"/>
      <c r="L251" s="46"/>
    </row>
    <row r="252" spans="2:12">
      <c r="B252" s="69" t="s">
        <v>41</v>
      </c>
      <c r="C252" s="178"/>
      <c r="D252" s="181"/>
      <c r="E252" s="181"/>
      <c r="F252" s="181"/>
      <c r="G252" s="184"/>
      <c r="H252" s="187"/>
      <c r="I252" s="61"/>
      <c r="J252" s="75"/>
      <c r="K252" s="75"/>
      <c r="L252" s="46"/>
    </row>
    <row r="253" spans="2:12">
      <c r="B253" s="69" t="s">
        <v>42</v>
      </c>
      <c r="C253" s="178"/>
      <c r="D253" s="181"/>
      <c r="E253" s="181"/>
      <c r="F253" s="181"/>
      <c r="G253" s="184"/>
      <c r="H253" s="187"/>
      <c r="I253" s="61"/>
      <c r="J253" s="48"/>
      <c r="K253" s="75"/>
      <c r="L253" s="46"/>
    </row>
    <row r="254" spans="2:12" ht="13.5" thickBot="1">
      <c r="B254" s="103" t="s">
        <v>43</v>
      </c>
      <c r="C254" s="179"/>
      <c r="D254" s="182"/>
      <c r="E254" s="182"/>
      <c r="F254" s="182"/>
      <c r="G254" s="185"/>
      <c r="H254" s="188"/>
      <c r="I254" s="62"/>
      <c r="J254" s="51"/>
      <c r="K254" s="63"/>
      <c r="L254" s="52"/>
    </row>
    <row r="255" spans="2:12">
      <c r="B255" s="68" t="s">
        <v>39</v>
      </c>
      <c r="C255" s="177">
        <f t="shared" ref="C255" si="31">+C250+1</f>
        <v>49</v>
      </c>
      <c r="D255" s="180">
        <f>VLOOKUP(C255,'Completar SOFSE'!$A$19:$E$462,2,0)</f>
        <v>2</v>
      </c>
      <c r="E255" s="180" t="str">
        <f>VLOOKUP(C255,'Completar SOFSE'!$A$19:$E$462,3,0)</f>
        <v>unidad</v>
      </c>
      <c r="F255" s="180" t="str">
        <f>VLOOKUP(C255,'Completar SOFSE'!$A$19:$E$462,4,0)</f>
        <v>NUM00830602050N</v>
      </c>
      <c r="G255" s="183" t="str">
        <f>VLOOKUP(C255,'Completar SOFSE'!$A$19:$E$462,5,0)</f>
        <v>BRAZO CONTROL DE INYECTORES LADO DER.</v>
      </c>
      <c r="H255" s="186">
        <f>VLOOKUP(C255,'Completar SOFSE'!$A$19:$F$462,6,0)</f>
        <v>8194652</v>
      </c>
      <c r="I255" s="64"/>
      <c r="J255" s="75"/>
      <c r="K255" s="75"/>
      <c r="L255" s="46"/>
    </row>
    <row r="256" spans="2:12">
      <c r="B256" s="69" t="s">
        <v>40</v>
      </c>
      <c r="C256" s="178"/>
      <c r="D256" s="181"/>
      <c r="E256" s="181"/>
      <c r="F256" s="181"/>
      <c r="G256" s="184"/>
      <c r="H256" s="187"/>
      <c r="I256" s="61"/>
      <c r="J256" s="75"/>
      <c r="K256" s="75"/>
      <c r="L256" s="46"/>
    </row>
    <row r="257" spans="2:12">
      <c r="B257" s="69" t="s">
        <v>41</v>
      </c>
      <c r="C257" s="178"/>
      <c r="D257" s="181"/>
      <c r="E257" s="181"/>
      <c r="F257" s="181"/>
      <c r="G257" s="184"/>
      <c r="H257" s="187"/>
      <c r="I257" s="61"/>
      <c r="J257" s="75"/>
      <c r="K257" s="75"/>
      <c r="L257" s="46"/>
    </row>
    <row r="258" spans="2:12">
      <c r="B258" s="69" t="s">
        <v>42</v>
      </c>
      <c r="C258" s="178"/>
      <c r="D258" s="181"/>
      <c r="E258" s="181"/>
      <c r="F258" s="181"/>
      <c r="G258" s="184"/>
      <c r="H258" s="187"/>
      <c r="I258" s="61"/>
      <c r="J258" s="48"/>
      <c r="K258" s="75"/>
      <c r="L258" s="46"/>
    </row>
    <row r="259" spans="2:12" ht="13.5" thickBot="1">
      <c r="B259" s="103" t="s">
        <v>43</v>
      </c>
      <c r="C259" s="179"/>
      <c r="D259" s="182"/>
      <c r="E259" s="182"/>
      <c r="F259" s="182"/>
      <c r="G259" s="185"/>
      <c r="H259" s="188"/>
      <c r="I259" s="62"/>
      <c r="J259" s="51"/>
      <c r="K259" s="63"/>
      <c r="L259" s="52"/>
    </row>
    <row r="260" spans="2:12">
      <c r="B260" s="68" t="s">
        <v>39</v>
      </c>
      <c r="C260" s="177">
        <f t="shared" ref="C260" si="32">+C255+1</f>
        <v>50</v>
      </c>
      <c r="D260" s="180">
        <f>VLOOKUP(C260,'Completar SOFSE'!$A$19:$E$462,2,0)</f>
        <v>2</v>
      </c>
      <c r="E260" s="180" t="str">
        <f>VLOOKUP(C260,'Completar SOFSE'!$A$19:$E$462,3,0)</f>
        <v>unidad</v>
      </c>
      <c r="F260" s="180" t="str">
        <f>VLOOKUP(C260,'Completar SOFSE'!$A$19:$E$462,4,0)</f>
        <v>NUM00830602250N</v>
      </c>
      <c r="G260" s="183" t="str">
        <f>VLOOKUP(C260,'Completar SOFSE'!$A$19:$E$462,5,0)</f>
        <v>VARILLA CONTROL INYECTOR IZQ.</v>
      </c>
      <c r="H260" s="186">
        <f>VLOOKUP(C260,'Completar SOFSE'!$A$19:$F$462,6,0)</f>
        <v>8329598</v>
      </c>
      <c r="I260" s="64"/>
      <c r="J260" s="75"/>
      <c r="K260" s="75"/>
      <c r="L260" s="46"/>
    </row>
    <row r="261" spans="2:12">
      <c r="B261" s="69" t="s">
        <v>40</v>
      </c>
      <c r="C261" s="178"/>
      <c r="D261" s="181"/>
      <c r="E261" s="181"/>
      <c r="F261" s="181"/>
      <c r="G261" s="184"/>
      <c r="H261" s="187"/>
      <c r="I261" s="61"/>
      <c r="J261" s="75"/>
      <c r="K261" s="75"/>
      <c r="L261" s="46"/>
    </row>
    <row r="262" spans="2:12">
      <c r="B262" s="69" t="s">
        <v>41</v>
      </c>
      <c r="C262" s="178"/>
      <c r="D262" s="181"/>
      <c r="E262" s="181"/>
      <c r="F262" s="181"/>
      <c r="G262" s="184"/>
      <c r="H262" s="187"/>
      <c r="I262" s="61"/>
      <c r="J262" s="75"/>
      <c r="K262" s="75"/>
      <c r="L262" s="46"/>
    </row>
    <row r="263" spans="2:12">
      <c r="B263" s="69" t="s">
        <v>42</v>
      </c>
      <c r="C263" s="178"/>
      <c r="D263" s="181"/>
      <c r="E263" s="181"/>
      <c r="F263" s="181"/>
      <c r="G263" s="184"/>
      <c r="H263" s="187"/>
      <c r="I263" s="61"/>
      <c r="J263" s="48"/>
      <c r="K263" s="75"/>
      <c r="L263" s="46"/>
    </row>
    <row r="264" spans="2:12" ht="13.5" thickBot="1">
      <c r="B264" s="103" t="s">
        <v>43</v>
      </c>
      <c r="C264" s="179"/>
      <c r="D264" s="182"/>
      <c r="E264" s="182"/>
      <c r="F264" s="182"/>
      <c r="G264" s="185"/>
      <c r="H264" s="188"/>
      <c r="I264" s="62"/>
      <c r="J264" s="51"/>
      <c r="K264" s="63"/>
      <c r="L264" s="52"/>
    </row>
    <row r="265" spans="2:12">
      <c r="B265" s="68" t="s">
        <v>39</v>
      </c>
      <c r="C265" s="177">
        <f>+C260+1</f>
        <v>51</v>
      </c>
      <c r="D265" s="180">
        <f>VLOOKUP(C265,'Completar SOFSE'!$A$19:$E$462,2,0)</f>
        <v>2</v>
      </c>
      <c r="E265" s="180" t="str">
        <f>VLOOKUP(C265,'Completar SOFSE'!$A$19:$E$462,3,0)</f>
        <v>unidad</v>
      </c>
      <c r="F265" s="180" t="str">
        <f>VLOOKUP(C265,'Completar SOFSE'!$A$19:$E$462,4,0)</f>
        <v>NUM00830602290N</v>
      </c>
      <c r="G265" s="183" t="str">
        <f>VLOOKUP(C265,'Completar SOFSE'!$A$19:$E$462,5,0)</f>
        <v>VARILLA DE CONTROL LADO DER.</v>
      </c>
      <c r="H265" s="186">
        <f>VLOOKUP(C265,'Completar SOFSE'!$A$19:$F$462,6,0)</f>
        <v>8194649</v>
      </c>
      <c r="I265" s="64"/>
      <c r="J265" s="75"/>
      <c r="K265" s="75"/>
      <c r="L265" s="46"/>
    </row>
    <row r="266" spans="2:12">
      <c r="B266" s="69" t="s">
        <v>40</v>
      </c>
      <c r="C266" s="178"/>
      <c r="D266" s="181"/>
      <c r="E266" s="181"/>
      <c r="F266" s="181"/>
      <c r="G266" s="184"/>
      <c r="H266" s="187"/>
      <c r="I266" s="61"/>
      <c r="J266" s="75"/>
      <c r="K266" s="75"/>
      <c r="L266" s="46"/>
    </row>
    <row r="267" spans="2:12">
      <c r="B267" s="69" t="s">
        <v>41</v>
      </c>
      <c r="C267" s="178"/>
      <c r="D267" s="181"/>
      <c r="E267" s="181"/>
      <c r="F267" s="181"/>
      <c r="G267" s="184"/>
      <c r="H267" s="187"/>
      <c r="I267" s="61"/>
      <c r="J267" s="75"/>
      <c r="K267" s="75"/>
      <c r="L267" s="46"/>
    </row>
    <row r="268" spans="2:12">
      <c r="B268" s="69" t="s">
        <v>42</v>
      </c>
      <c r="C268" s="178"/>
      <c r="D268" s="181"/>
      <c r="E268" s="181"/>
      <c r="F268" s="181"/>
      <c r="G268" s="184"/>
      <c r="H268" s="187"/>
      <c r="I268" s="61"/>
      <c r="J268" s="48"/>
      <c r="K268" s="75"/>
      <c r="L268" s="46"/>
    </row>
    <row r="269" spans="2:12" ht="13.5" thickBot="1">
      <c r="B269" s="103" t="s">
        <v>43</v>
      </c>
      <c r="C269" s="179"/>
      <c r="D269" s="182"/>
      <c r="E269" s="182"/>
      <c r="F269" s="182"/>
      <c r="G269" s="185"/>
      <c r="H269" s="188"/>
      <c r="I269" s="62"/>
      <c r="J269" s="51"/>
      <c r="K269" s="63"/>
      <c r="L269" s="52"/>
    </row>
    <row r="270" spans="2:12">
      <c r="B270" s="68" t="s">
        <v>39</v>
      </c>
      <c r="C270" s="177">
        <f t="shared" ref="C270" si="33">+C265+1</f>
        <v>52</v>
      </c>
      <c r="D270" s="180">
        <f>VLOOKUP(C270,'Completar SOFSE'!$A$19:$E$462,2,0)</f>
        <v>10</v>
      </c>
      <c r="E270" s="180" t="str">
        <f>VLOOKUP(C270,'Completar SOFSE'!$A$19:$E$462,3,0)</f>
        <v>unidad</v>
      </c>
      <c r="F270" s="180" t="str">
        <f>VLOOKUP(C270,'Completar SOFSE'!$A$19:$E$462,4,0)</f>
        <v>NUM00830602370N</v>
      </c>
      <c r="G270" s="183" t="str">
        <f>VLOOKUP(C270,'Completar SOFSE'!$A$19:$E$462,5,0)</f>
        <v>TORNILLO AC. CAB. HEX. NF 7,9 MM (5/16") - 24 H X 38 MM. LOCOMOTORAS GM</v>
      </c>
      <c r="H270" s="186">
        <f>VLOOKUP(C270,'Completar SOFSE'!$A$19:$F$462,6,0)</f>
        <v>8080078</v>
      </c>
      <c r="I270" s="64"/>
      <c r="J270" s="75"/>
      <c r="K270" s="75"/>
      <c r="L270" s="46"/>
    </row>
    <row r="271" spans="2:12">
      <c r="B271" s="69" t="s">
        <v>40</v>
      </c>
      <c r="C271" s="178"/>
      <c r="D271" s="181"/>
      <c r="E271" s="181"/>
      <c r="F271" s="181"/>
      <c r="G271" s="184"/>
      <c r="H271" s="187"/>
      <c r="I271" s="61"/>
      <c r="J271" s="75"/>
      <c r="K271" s="75"/>
      <c r="L271" s="46"/>
    </row>
    <row r="272" spans="2:12">
      <c r="B272" s="69" t="s">
        <v>41</v>
      </c>
      <c r="C272" s="178"/>
      <c r="D272" s="181"/>
      <c r="E272" s="181"/>
      <c r="F272" s="181"/>
      <c r="G272" s="184"/>
      <c r="H272" s="187"/>
      <c r="I272" s="61"/>
      <c r="J272" s="75"/>
      <c r="K272" s="75"/>
      <c r="L272" s="46"/>
    </row>
    <row r="273" spans="2:12">
      <c r="B273" s="69" t="s">
        <v>42</v>
      </c>
      <c r="C273" s="178"/>
      <c r="D273" s="181"/>
      <c r="E273" s="181"/>
      <c r="F273" s="181"/>
      <c r="G273" s="184"/>
      <c r="H273" s="187"/>
      <c r="I273" s="61"/>
      <c r="J273" s="48"/>
      <c r="K273" s="75"/>
      <c r="L273" s="46"/>
    </row>
    <row r="274" spans="2:12" ht="13.5" thickBot="1">
      <c r="B274" s="103" t="s">
        <v>43</v>
      </c>
      <c r="C274" s="179"/>
      <c r="D274" s="182"/>
      <c r="E274" s="182"/>
      <c r="F274" s="182"/>
      <c r="G274" s="185"/>
      <c r="H274" s="188"/>
      <c r="I274" s="62"/>
      <c r="J274" s="51"/>
      <c r="K274" s="63"/>
      <c r="L274" s="52"/>
    </row>
    <row r="275" spans="2:12">
      <c r="B275" s="68" t="s">
        <v>39</v>
      </c>
      <c r="C275" s="177">
        <f t="shared" ref="C275" si="34">+C270+1</f>
        <v>53</v>
      </c>
      <c r="D275" s="180">
        <f>VLOOKUP(C275,'Completar SOFSE'!$A$19:$E$462,2,0)</f>
        <v>10</v>
      </c>
      <c r="E275" s="180" t="str">
        <f>VLOOKUP(C275,'Completar SOFSE'!$A$19:$E$462,3,0)</f>
        <v>unidad</v>
      </c>
      <c r="F275" s="180" t="str">
        <f>VLOOKUP(C275,'Completar SOFSE'!$A$19:$E$462,4,0)</f>
        <v>NUM00830602450N</v>
      </c>
      <c r="G275" s="183" t="str">
        <f>VLOOKUP(C275,'Completar SOFSE'!$A$19:$E$462,5,0)</f>
        <v>TORNILLO AC. CAB. HEX. NF 7,9MM (5/16") - 24 H X 50 MM. LOC GM</v>
      </c>
      <c r="H275" s="186" t="str">
        <f>VLOOKUP(C275,'Completar SOFSE'!$A$19:$F$462,6,0)</f>
        <v>8194650 Pl: 008306DTMR0201</v>
      </c>
      <c r="I275" s="64"/>
      <c r="J275" s="75"/>
      <c r="K275" s="75"/>
      <c r="L275" s="46"/>
    </row>
    <row r="276" spans="2:12">
      <c r="B276" s="69" t="s">
        <v>40</v>
      </c>
      <c r="C276" s="178"/>
      <c r="D276" s="181"/>
      <c r="E276" s="181"/>
      <c r="F276" s="181"/>
      <c r="G276" s="184"/>
      <c r="H276" s="187"/>
      <c r="I276" s="61"/>
      <c r="J276" s="75"/>
      <c r="K276" s="75"/>
      <c r="L276" s="46"/>
    </row>
    <row r="277" spans="2:12">
      <c r="B277" s="69" t="s">
        <v>41</v>
      </c>
      <c r="C277" s="178"/>
      <c r="D277" s="181"/>
      <c r="E277" s="181"/>
      <c r="F277" s="181"/>
      <c r="G277" s="184"/>
      <c r="H277" s="187"/>
      <c r="I277" s="61"/>
      <c r="J277" s="75"/>
      <c r="K277" s="75"/>
      <c r="L277" s="46"/>
    </row>
    <row r="278" spans="2:12">
      <c r="B278" s="69" t="s">
        <v>42</v>
      </c>
      <c r="C278" s="178"/>
      <c r="D278" s="181"/>
      <c r="E278" s="181"/>
      <c r="F278" s="181"/>
      <c r="G278" s="184"/>
      <c r="H278" s="187"/>
      <c r="I278" s="61"/>
      <c r="J278" s="48"/>
      <c r="K278" s="75"/>
      <c r="L278" s="46"/>
    </row>
    <row r="279" spans="2:12" ht="13.5" thickBot="1">
      <c r="B279" s="103" t="s">
        <v>43</v>
      </c>
      <c r="C279" s="179"/>
      <c r="D279" s="182"/>
      <c r="E279" s="182"/>
      <c r="F279" s="182"/>
      <c r="G279" s="185"/>
      <c r="H279" s="188"/>
      <c r="I279" s="62"/>
      <c r="J279" s="51"/>
      <c r="K279" s="63"/>
      <c r="L279" s="52"/>
    </row>
    <row r="280" spans="2:12">
      <c r="B280" s="68" t="s">
        <v>39</v>
      </c>
      <c r="C280" s="177">
        <f t="shared" ref="C280" si="35">+C275+1</f>
        <v>54</v>
      </c>
      <c r="D280" s="180">
        <f>VLOOKUP(C280,'Completar SOFSE'!$A$19:$E$462,2,0)</f>
        <v>50</v>
      </c>
      <c r="E280" s="180" t="str">
        <f>VLOOKUP(C280,'Completar SOFSE'!$A$19:$E$462,3,0)</f>
        <v>unidad</v>
      </c>
      <c r="F280" s="180" t="str">
        <f>VLOOKUP(C280,'Completar SOFSE'!$A$19:$E$462,4,0)</f>
        <v>NUM00830602980N</v>
      </c>
      <c r="G280" s="183" t="str">
        <f>VLOOKUP(C280,'Completar SOFSE'!$A$19:$E$462,5,0)</f>
        <v>BUJE P/SOPORTE DEL EJE CONTROL DE INYECTORES. LOC GM.</v>
      </c>
      <c r="H280" s="186">
        <f>VLOOKUP(C280,'Completar SOFSE'!$A$19:$F$462,6,0)</f>
        <v>8443644</v>
      </c>
      <c r="I280" s="64"/>
      <c r="J280" s="75"/>
      <c r="K280" s="75"/>
      <c r="L280" s="46"/>
    </row>
    <row r="281" spans="2:12">
      <c r="B281" s="69" t="s">
        <v>40</v>
      </c>
      <c r="C281" s="178"/>
      <c r="D281" s="181"/>
      <c r="E281" s="181"/>
      <c r="F281" s="181"/>
      <c r="G281" s="184"/>
      <c r="H281" s="187"/>
      <c r="I281" s="61"/>
      <c r="J281" s="75"/>
      <c r="K281" s="75"/>
      <c r="L281" s="46"/>
    </row>
    <row r="282" spans="2:12">
      <c r="B282" s="69" t="s">
        <v>41</v>
      </c>
      <c r="C282" s="178"/>
      <c r="D282" s="181"/>
      <c r="E282" s="181"/>
      <c r="F282" s="181"/>
      <c r="G282" s="184"/>
      <c r="H282" s="187"/>
      <c r="I282" s="61"/>
      <c r="J282" s="75"/>
      <c r="K282" s="75"/>
      <c r="L282" s="46"/>
    </row>
    <row r="283" spans="2:12">
      <c r="B283" s="69" t="s">
        <v>42</v>
      </c>
      <c r="C283" s="178"/>
      <c r="D283" s="181"/>
      <c r="E283" s="181"/>
      <c r="F283" s="181"/>
      <c r="G283" s="184"/>
      <c r="H283" s="187"/>
      <c r="I283" s="61"/>
      <c r="J283" s="48"/>
      <c r="K283" s="75"/>
      <c r="L283" s="46"/>
    </row>
    <row r="284" spans="2:12" ht="13.5" thickBot="1">
      <c r="B284" s="103" t="s">
        <v>43</v>
      </c>
      <c r="C284" s="179"/>
      <c r="D284" s="182"/>
      <c r="E284" s="182"/>
      <c r="F284" s="182"/>
      <c r="G284" s="185"/>
      <c r="H284" s="188"/>
      <c r="I284" s="62"/>
      <c r="J284" s="51"/>
      <c r="K284" s="63"/>
      <c r="L284" s="52"/>
    </row>
    <row r="285" spans="2:12">
      <c r="B285" s="68" t="s">
        <v>39</v>
      </c>
      <c r="C285" s="177">
        <f>+C280+1</f>
        <v>55</v>
      </c>
      <c r="D285" s="180">
        <f>VLOOKUP(C285,'Completar SOFSE'!$A$19:$E$462,2,0)</f>
        <v>4</v>
      </c>
      <c r="E285" s="180" t="str">
        <f>VLOOKUP(C285,'Completar SOFSE'!$A$19:$E$462,3,0)</f>
        <v>unidad</v>
      </c>
      <c r="F285" s="180" t="str">
        <f>VLOOKUP(C285,'Completar SOFSE'!$A$19:$E$462,4,0)</f>
        <v>NUM00830606370N</v>
      </c>
      <c r="G285" s="183" t="str">
        <f>VLOOKUP(C285,'Completar SOFSE'!$A$19:$E$462,5,0)</f>
        <v>HORQUILLA COMPLETA</v>
      </c>
      <c r="H285" s="186">
        <f>VLOOKUP(C285,'Completar SOFSE'!$A$19:$F$462,6,0)</f>
        <v>8104467</v>
      </c>
      <c r="I285" s="64"/>
      <c r="J285" s="75"/>
      <c r="K285" s="75"/>
      <c r="L285" s="46"/>
    </row>
    <row r="286" spans="2:12">
      <c r="B286" s="69" t="s">
        <v>40</v>
      </c>
      <c r="C286" s="178"/>
      <c r="D286" s="181"/>
      <c r="E286" s="181"/>
      <c r="F286" s="181"/>
      <c r="G286" s="184"/>
      <c r="H286" s="187"/>
      <c r="I286" s="61"/>
      <c r="J286" s="75"/>
      <c r="K286" s="75"/>
      <c r="L286" s="46"/>
    </row>
    <row r="287" spans="2:12">
      <c r="B287" s="69" t="s">
        <v>41</v>
      </c>
      <c r="C287" s="178"/>
      <c r="D287" s="181"/>
      <c r="E287" s="181"/>
      <c r="F287" s="181"/>
      <c r="G287" s="184"/>
      <c r="H287" s="187"/>
      <c r="I287" s="61"/>
      <c r="J287" s="75"/>
      <c r="K287" s="75"/>
      <c r="L287" s="46"/>
    </row>
    <row r="288" spans="2:12">
      <c r="B288" s="69" t="s">
        <v>42</v>
      </c>
      <c r="C288" s="178"/>
      <c r="D288" s="181"/>
      <c r="E288" s="181"/>
      <c r="F288" s="181"/>
      <c r="G288" s="184"/>
      <c r="H288" s="187"/>
      <c r="I288" s="61"/>
      <c r="J288" s="48"/>
      <c r="K288" s="75"/>
      <c r="L288" s="46"/>
    </row>
    <row r="289" spans="2:12" ht="13.5" thickBot="1">
      <c r="B289" s="103" t="s">
        <v>43</v>
      </c>
      <c r="C289" s="179"/>
      <c r="D289" s="182"/>
      <c r="E289" s="182"/>
      <c r="F289" s="182"/>
      <c r="G289" s="185"/>
      <c r="H289" s="188"/>
      <c r="I289" s="62"/>
      <c r="J289" s="51"/>
      <c r="K289" s="63"/>
      <c r="L289" s="52"/>
    </row>
    <row r="290" spans="2:12">
      <c r="B290" s="68" t="s">
        <v>39</v>
      </c>
      <c r="C290" s="177">
        <f t="shared" ref="C290" si="36">+C285+1</f>
        <v>56</v>
      </c>
      <c r="D290" s="180">
        <f>VLOOKUP(C290,'Completar SOFSE'!$A$19:$E$462,2,0)</f>
        <v>10</v>
      </c>
      <c r="E290" s="180" t="str">
        <f>VLOOKUP(C290,'Completar SOFSE'!$A$19:$E$462,3,0)</f>
        <v>unidad</v>
      </c>
      <c r="F290" s="180" t="str">
        <f>VLOOKUP(C290,'Completar SOFSE'!$A$19:$E$462,4,0)</f>
        <v>NUM00830702030N</v>
      </c>
      <c r="G290" s="183" t="str">
        <f>VLOOKUP(C290,'Completar SOFSE'!$A$19:$E$462,5,0)</f>
        <v>JUEGO DE JUNTAS BOMBA DE ACEITE DE PISTONES, PARA MD DE LOCOMOTORAS GM</v>
      </c>
      <c r="H290" s="186" t="str">
        <f>VLOOKUP(C290,'Completar SOFSE'!$A$19:$F$462,6,0)</f>
        <v>9580696 ET: MRR/L-052/16</v>
      </c>
      <c r="I290" s="64"/>
      <c r="J290" s="75"/>
      <c r="K290" s="75"/>
      <c r="L290" s="46"/>
    </row>
    <row r="291" spans="2:12">
      <c r="B291" s="69" t="s">
        <v>40</v>
      </c>
      <c r="C291" s="178"/>
      <c r="D291" s="181"/>
      <c r="E291" s="181"/>
      <c r="F291" s="181"/>
      <c r="G291" s="184"/>
      <c r="H291" s="187"/>
      <c r="I291" s="61"/>
      <c r="J291" s="75"/>
      <c r="K291" s="75"/>
      <c r="L291" s="46"/>
    </row>
    <row r="292" spans="2:12">
      <c r="B292" s="69" t="s">
        <v>41</v>
      </c>
      <c r="C292" s="178"/>
      <c r="D292" s="181"/>
      <c r="E292" s="181"/>
      <c r="F292" s="181"/>
      <c r="G292" s="184"/>
      <c r="H292" s="187"/>
      <c r="I292" s="61"/>
      <c r="J292" s="75"/>
      <c r="K292" s="75"/>
      <c r="L292" s="46"/>
    </row>
    <row r="293" spans="2:12">
      <c r="B293" s="69" t="s">
        <v>42</v>
      </c>
      <c r="C293" s="178"/>
      <c r="D293" s="181"/>
      <c r="E293" s="181"/>
      <c r="F293" s="181"/>
      <c r="G293" s="184"/>
      <c r="H293" s="187"/>
      <c r="I293" s="61"/>
      <c r="J293" s="48"/>
      <c r="K293" s="75"/>
      <c r="L293" s="46"/>
    </row>
    <row r="294" spans="2:12" ht="13.5" thickBot="1">
      <c r="B294" s="103" t="s">
        <v>43</v>
      </c>
      <c r="C294" s="179"/>
      <c r="D294" s="182"/>
      <c r="E294" s="182"/>
      <c r="F294" s="182"/>
      <c r="G294" s="185"/>
      <c r="H294" s="188"/>
      <c r="I294" s="62"/>
      <c r="J294" s="51"/>
      <c r="K294" s="63"/>
      <c r="L294" s="52"/>
    </row>
    <row r="295" spans="2:12">
      <c r="B295" s="68" t="s">
        <v>39</v>
      </c>
      <c r="C295" s="177">
        <f t="shared" ref="C295" si="37">+C290+1</f>
        <v>57</v>
      </c>
      <c r="D295" s="180">
        <f>VLOOKUP(C295,'Completar SOFSE'!$A$19:$E$462,2,0)</f>
        <v>4</v>
      </c>
      <c r="E295" s="180" t="str">
        <f>VLOOKUP(C295,'Completar SOFSE'!$A$19:$E$462,3,0)</f>
        <v>unidad</v>
      </c>
      <c r="F295" s="180" t="str">
        <f>VLOOKUP(C295,'Completar SOFSE'!$A$19:$E$462,4,0)</f>
        <v>NUM00830703450N</v>
      </c>
      <c r="G295" s="183" t="str">
        <f>VLOOKUP(C295,'Completar SOFSE'!$A$19:$E$462,5,0)</f>
        <v>JUNTAS PARA BOMBA EXTRACCION ACEITE - PARA MOTOR 12-567-C.-</v>
      </c>
      <c r="H295" s="186">
        <f>VLOOKUP(C295,'Completar SOFSE'!$A$19:$F$462,6,0)</f>
        <v>8210019</v>
      </c>
      <c r="I295" s="64"/>
      <c r="J295" s="75"/>
      <c r="K295" s="75"/>
      <c r="L295" s="46"/>
    </row>
    <row r="296" spans="2:12">
      <c r="B296" s="69" t="s">
        <v>40</v>
      </c>
      <c r="C296" s="178"/>
      <c r="D296" s="181"/>
      <c r="E296" s="181"/>
      <c r="F296" s="181"/>
      <c r="G296" s="184"/>
      <c r="H296" s="187"/>
      <c r="I296" s="61"/>
      <c r="J296" s="75"/>
      <c r="K296" s="75"/>
      <c r="L296" s="46"/>
    </row>
    <row r="297" spans="2:12">
      <c r="B297" s="69" t="s">
        <v>41</v>
      </c>
      <c r="C297" s="178"/>
      <c r="D297" s="181"/>
      <c r="E297" s="181"/>
      <c r="F297" s="181"/>
      <c r="G297" s="184"/>
      <c r="H297" s="187"/>
      <c r="I297" s="61"/>
      <c r="J297" s="75"/>
      <c r="K297" s="75"/>
      <c r="L297" s="46"/>
    </row>
    <row r="298" spans="2:12">
      <c r="B298" s="69" t="s">
        <v>42</v>
      </c>
      <c r="C298" s="178"/>
      <c r="D298" s="181"/>
      <c r="E298" s="181"/>
      <c r="F298" s="181"/>
      <c r="G298" s="184"/>
      <c r="H298" s="187"/>
      <c r="I298" s="61"/>
      <c r="J298" s="48"/>
      <c r="K298" s="75"/>
      <c r="L298" s="46"/>
    </row>
    <row r="299" spans="2:12" ht="13.5" thickBot="1">
      <c r="B299" s="103" t="s">
        <v>43</v>
      </c>
      <c r="C299" s="179"/>
      <c r="D299" s="182"/>
      <c r="E299" s="182"/>
      <c r="F299" s="182"/>
      <c r="G299" s="185"/>
      <c r="H299" s="188"/>
      <c r="I299" s="62"/>
      <c r="J299" s="51"/>
      <c r="K299" s="63"/>
      <c r="L299" s="52"/>
    </row>
    <row r="300" spans="2:12">
      <c r="B300" s="68" t="s">
        <v>39</v>
      </c>
      <c r="C300" s="177">
        <f t="shared" ref="C300" si="38">+C295+1</f>
        <v>58</v>
      </c>
      <c r="D300" s="180">
        <f>VLOOKUP(C300,'Completar SOFSE'!$A$19:$E$462,2,0)</f>
        <v>1</v>
      </c>
      <c r="E300" s="180" t="str">
        <f>VLOOKUP(C300,'Completar SOFSE'!$A$19:$E$462,3,0)</f>
        <v>unidad</v>
      </c>
      <c r="F300" s="180" t="str">
        <f>VLOOKUP(C300,'Completar SOFSE'!$A$19:$E$462,4,0)</f>
        <v>NUM00830703810N</v>
      </c>
      <c r="G300" s="183" t="str">
        <f>VLOOKUP(C300,'Completar SOFSE'!$A$19:$E$462,5,0)</f>
        <v>SEPARADOR DE ACEITE COMPLETO</v>
      </c>
      <c r="H300" s="186">
        <f>VLOOKUP(C300,'Completar SOFSE'!$A$19:$F$462,6,0)</f>
        <v>8173846</v>
      </c>
      <c r="I300" s="64"/>
      <c r="J300" s="75"/>
      <c r="K300" s="75"/>
      <c r="L300" s="46"/>
    </row>
    <row r="301" spans="2:12">
      <c r="B301" s="69" t="s">
        <v>40</v>
      </c>
      <c r="C301" s="178"/>
      <c r="D301" s="181"/>
      <c r="E301" s="181"/>
      <c r="F301" s="181"/>
      <c r="G301" s="184"/>
      <c r="H301" s="187"/>
      <c r="I301" s="61"/>
      <c r="J301" s="75"/>
      <c r="K301" s="75"/>
      <c r="L301" s="46"/>
    </row>
    <row r="302" spans="2:12">
      <c r="B302" s="69" t="s">
        <v>41</v>
      </c>
      <c r="C302" s="178"/>
      <c r="D302" s="181"/>
      <c r="E302" s="181"/>
      <c r="F302" s="181"/>
      <c r="G302" s="184"/>
      <c r="H302" s="187"/>
      <c r="I302" s="61"/>
      <c r="J302" s="75"/>
      <c r="K302" s="75"/>
      <c r="L302" s="46"/>
    </row>
    <row r="303" spans="2:12">
      <c r="B303" s="69" t="s">
        <v>42</v>
      </c>
      <c r="C303" s="178"/>
      <c r="D303" s="181"/>
      <c r="E303" s="181"/>
      <c r="F303" s="181"/>
      <c r="G303" s="184"/>
      <c r="H303" s="187"/>
      <c r="I303" s="61"/>
      <c r="J303" s="48"/>
      <c r="K303" s="75"/>
      <c r="L303" s="46"/>
    </row>
    <row r="304" spans="2:12" ht="13.5" thickBot="1">
      <c r="B304" s="103" t="s">
        <v>43</v>
      </c>
      <c r="C304" s="179"/>
      <c r="D304" s="182"/>
      <c r="E304" s="182"/>
      <c r="F304" s="182"/>
      <c r="G304" s="185"/>
      <c r="H304" s="188"/>
      <c r="I304" s="62"/>
      <c r="J304" s="51"/>
      <c r="K304" s="63"/>
      <c r="L304" s="52"/>
    </row>
    <row r="305" spans="2:12">
      <c r="B305" s="68" t="s">
        <v>39</v>
      </c>
      <c r="C305" s="177">
        <f>+C300+1</f>
        <v>59</v>
      </c>
      <c r="D305" s="180">
        <f>VLOOKUP(C305,'Completar SOFSE'!$A$19:$E$462,2,0)</f>
        <v>9</v>
      </c>
      <c r="E305" s="180" t="str">
        <f>VLOOKUP(C305,'Completar SOFSE'!$A$19:$E$462,3,0)</f>
        <v>unidad</v>
      </c>
      <c r="F305" s="180" t="str">
        <f>VLOOKUP(C305,'Completar SOFSE'!$A$19:$E$462,4,0)</f>
        <v>NUM00830704070N</v>
      </c>
      <c r="G305" s="183" t="str">
        <f>VLOOKUP(C305,'Completar SOFSE'!$A$19:$E$462,5,0)</f>
        <v>JUEGO DE JUNTAS PARA SEPARADOR DE ACEITE - PARA MOTOR 12-567-C.-</v>
      </c>
      <c r="H305" s="186" t="str">
        <f>VLOOKUP(C305,'Completar SOFSE'!$A$19:$F$462,6,0)</f>
        <v>9580709 Pl.: 0-08-3-7207</v>
      </c>
      <c r="I305" s="64"/>
      <c r="J305" s="75"/>
      <c r="K305" s="75"/>
      <c r="L305" s="46"/>
    </row>
    <row r="306" spans="2:12">
      <c r="B306" s="69" t="s">
        <v>40</v>
      </c>
      <c r="C306" s="178"/>
      <c r="D306" s="181"/>
      <c r="E306" s="181"/>
      <c r="F306" s="181"/>
      <c r="G306" s="184"/>
      <c r="H306" s="187"/>
      <c r="I306" s="61"/>
      <c r="J306" s="75"/>
      <c r="K306" s="75"/>
      <c r="L306" s="46"/>
    </row>
    <row r="307" spans="2:12">
      <c r="B307" s="69" t="s">
        <v>41</v>
      </c>
      <c r="C307" s="178"/>
      <c r="D307" s="181"/>
      <c r="E307" s="181"/>
      <c r="F307" s="181"/>
      <c r="G307" s="184"/>
      <c r="H307" s="187"/>
      <c r="I307" s="61"/>
      <c r="J307" s="75"/>
      <c r="K307" s="75"/>
      <c r="L307" s="46"/>
    </row>
    <row r="308" spans="2:12">
      <c r="B308" s="69" t="s">
        <v>42</v>
      </c>
      <c r="C308" s="178"/>
      <c r="D308" s="181"/>
      <c r="E308" s="181"/>
      <c r="F308" s="181"/>
      <c r="G308" s="184"/>
      <c r="H308" s="187"/>
      <c r="I308" s="61"/>
      <c r="J308" s="48"/>
      <c r="K308" s="75"/>
      <c r="L308" s="46"/>
    </row>
    <row r="309" spans="2:12" ht="13.5" thickBot="1">
      <c r="B309" s="103" t="s">
        <v>43</v>
      </c>
      <c r="C309" s="179"/>
      <c r="D309" s="182"/>
      <c r="E309" s="182"/>
      <c r="F309" s="182"/>
      <c r="G309" s="185"/>
      <c r="H309" s="188"/>
      <c r="I309" s="62"/>
      <c r="J309" s="51"/>
      <c r="K309" s="63"/>
      <c r="L309" s="52"/>
    </row>
    <row r="310" spans="2:12">
      <c r="B310" s="68" t="s">
        <v>39</v>
      </c>
      <c r="C310" s="177">
        <f t="shared" ref="C310" si="39">+C305+1</f>
        <v>60</v>
      </c>
      <c r="D310" s="180">
        <f>VLOOKUP(C310,'Completar SOFSE'!$A$19:$E$462,2,0)</f>
        <v>2</v>
      </c>
      <c r="E310" s="180" t="str">
        <f>VLOOKUP(C310,'Completar SOFSE'!$A$19:$E$462,3,0)</f>
        <v>unidad</v>
      </c>
      <c r="F310" s="180" t="str">
        <f>VLOOKUP(C310,'Completar SOFSE'!$A$19:$E$462,4,0)</f>
        <v>NUM00830708130N</v>
      </c>
      <c r="G310" s="183" t="str">
        <f>VLOOKUP(C310,'Completar SOFSE'!$A$19:$E$462,5,0)</f>
        <v>CAÑO PARA SUMINISTRO ACEITE AL VENTILADOR MANO IZQUIERDA</v>
      </c>
      <c r="H310" s="186">
        <f>VLOOKUP(C310,'Completar SOFSE'!$A$19:$F$462,6,0)</f>
        <v>8224552</v>
      </c>
      <c r="I310" s="64"/>
      <c r="J310" s="75"/>
      <c r="K310" s="75"/>
      <c r="L310" s="46"/>
    </row>
    <row r="311" spans="2:12">
      <c r="B311" s="69" t="s">
        <v>40</v>
      </c>
      <c r="C311" s="178"/>
      <c r="D311" s="181"/>
      <c r="E311" s="181"/>
      <c r="F311" s="181"/>
      <c r="G311" s="184"/>
      <c r="H311" s="187"/>
      <c r="I311" s="61"/>
      <c r="J311" s="75"/>
      <c r="K311" s="75"/>
      <c r="L311" s="46"/>
    </row>
    <row r="312" spans="2:12">
      <c r="B312" s="69" t="s">
        <v>41</v>
      </c>
      <c r="C312" s="178"/>
      <c r="D312" s="181"/>
      <c r="E312" s="181"/>
      <c r="F312" s="181"/>
      <c r="G312" s="184"/>
      <c r="H312" s="187"/>
      <c r="I312" s="61"/>
      <c r="J312" s="75"/>
      <c r="K312" s="75"/>
      <c r="L312" s="46"/>
    </row>
    <row r="313" spans="2:12">
      <c r="B313" s="69" t="s">
        <v>42</v>
      </c>
      <c r="C313" s="178"/>
      <c r="D313" s="181"/>
      <c r="E313" s="181"/>
      <c r="F313" s="181"/>
      <c r="G313" s="184"/>
      <c r="H313" s="187"/>
      <c r="I313" s="61"/>
      <c r="J313" s="48"/>
      <c r="K313" s="75"/>
      <c r="L313" s="46"/>
    </row>
    <row r="314" spans="2:12" ht="13.5" thickBot="1">
      <c r="B314" s="103" t="s">
        <v>43</v>
      </c>
      <c r="C314" s="179"/>
      <c r="D314" s="182"/>
      <c r="E314" s="182"/>
      <c r="F314" s="182"/>
      <c r="G314" s="185"/>
      <c r="H314" s="188"/>
      <c r="I314" s="62"/>
      <c r="J314" s="51"/>
      <c r="K314" s="63"/>
      <c r="L314" s="52"/>
    </row>
    <row r="315" spans="2:12">
      <c r="B315" s="68" t="s">
        <v>39</v>
      </c>
      <c r="C315" s="177">
        <f t="shared" ref="C315" si="40">+C310+1</f>
        <v>61</v>
      </c>
      <c r="D315" s="180">
        <f>VLOOKUP(C315,'Completar SOFSE'!$A$19:$E$462,2,0)</f>
        <v>6</v>
      </c>
      <c r="E315" s="180" t="str">
        <f>VLOOKUP(C315,'Completar SOFSE'!$A$19:$E$462,3,0)</f>
        <v>unidad</v>
      </c>
      <c r="F315" s="180" t="str">
        <f>VLOOKUP(C315,'Completar SOFSE'!$A$19:$E$462,4,0)</f>
        <v>NUM00830805130N</v>
      </c>
      <c r="G315" s="183" t="str">
        <f>VLOOKUP(C315,'Completar SOFSE'!$A$19:$E$462,5,0)</f>
        <v>NÚCLEO DE RADIADOR TIPO YOUNG. R/F: 8462344</v>
      </c>
      <c r="H315" s="186">
        <f>VLOOKUP(C315,'Completar SOFSE'!$A$19:$F$462,6,0)</f>
        <v>8462344</v>
      </c>
      <c r="I315" s="64"/>
      <c r="J315" s="75"/>
      <c r="K315" s="75"/>
      <c r="L315" s="46"/>
    </row>
    <row r="316" spans="2:12">
      <c r="B316" s="69" t="s">
        <v>40</v>
      </c>
      <c r="C316" s="178"/>
      <c r="D316" s="181"/>
      <c r="E316" s="181"/>
      <c r="F316" s="181"/>
      <c r="G316" s="184"/>
      <c r="H316" s="187"/>
      <c r="I316" s="61"/>
      <c r="J316" s="75"/>
      <c r="K316" s="75"/>
      <c r="L316" s="46"/>
    </row>
    <row r="317" spans="2:12">
      <c r="B317" s="69" t="s">
        <v>41</v>
      </c>
      <c r="C317" s="178"/>
      <c r="D317" s="181"/>
      <c r="E317" s="181"/>
      <c r="F317" s="181"/>
      <c r="G317" s="184"/>
      <c r="H317" s="187"/>
      <c r="I317" s="61"/>
      <c r="J317" s="75"/>
      <c r="K317" s="75"/>
      <c r="L317" s="46"/>
    </row>
    <row r="318" spans="2:12">
      <c r="B318" s="69" t="s">
        <v>42</v>
      </c>
      <c r="C318" s="178"/>
      <c r="D318" s="181"/>
      <c r="E318" s="181"/>
      <c r="F318" s="181"/>
      <c r="G318" s="184"/>
      <c r="H318" s="187"/>
      <c r="I318" s="61"/>
      <c r="J318" s="48"/>
      <c r="K318" s="75"/>
      <c r="L318" s="46"/>
    </row>
    <row r="319" spans="2:12" ht="13.5" thickBot="1">
      <c r="B319" s="103" t="s">
        <v>43</v>
      </c>
      <c r="C319" s="179"/>
      <c r="D319" s="182"/>
      <c r="E319" s="182"/>
      <c r="F319" s="182"/>
      <c r="G319" s="185"/>
      <c r="H319" s="188"/>
      <c r="I319" s="62"/>
      <c r="J319" s="51"/>
      <c r="K319" s="63"/>
      <c r="L319" s="52"/>
    </row>
    <row r="320" spans="2:12">
      <c r="B320" s="68" t="s">
        <v>39</v>
      </c>
      <c r="C320" s="177">
        <f t="shared" ref="C320" si="41">+C315+1</f>
        <v>62</v>
      </c>
      <c r="D320" s="180">
        <f>VLOOKUP(C320,'Completar SOFSE'!$A$19:$E$462,2,0)</f>
        <v>1</v>
      </c>
      <c r="E320" s="180" t="str">
        <f>VLOOKUP(C320,'Completar SOFSE'!$A$19:$E$462,3,0)</f>
        <v>unidad</v>
      </c>
      <c r="F320" s="180" t="str">
        <f>VLOOKUP(C320,'Completar SOFSE'!$A$19:$E$462,4,0)</f>
        <v>NUM00830906410N</v>
      </c>
      <c r="G320" s="183" t="str">
        <f>VLOOKUP(C320,'Completar SOFSE'!$A$19:$E$462,5,0)</f>
        <v>EQUIPO ELECTRICO DE POTENCIA. LOC GM G12, GR12, GA8.</v>
      </c>
      <c r="H320" s="186">
        <f>VLOOKUP(C320,'Completar SOFSE'!$A$19:$F$462,6,0)</f>
        <v>8201606</v>
      </c>
      <c r="I320" s="64"/>
      <c r="J320" s="75"/>
      <c r="K320" s="75"/>
      <c r="L320" s="46"/>
    </row>
    <row r="321" spans="2:12">
      <c r="B321" s="69" t="s">
        <v>40</v>
      </c>
      <c r="C321" s="178"/>
      <c r="D321" s="181"/>
      <c r="E321" s="181"/>
      <c r="F321" s="181"/>
      <c r="G321" s="184"/>
      <c r="H321" s="187"/>
      <c r="I321" s="61"/>
      <c r="J321" s="75"/>
      <c r="K321" s="75"/>
      <c r="L321" s="46"/>
    </row>
    <row r="322" spans="2:12">
      <c r="B322" s="69" t="s">
        <v>41</v>
      </c>
      <c r="C322" s="178"/>
      <c r="D322" s="181"/>
      <c r="E322" s="181"/>
      <c r="F322" s="181"/>
      <c r="G322" s="184"/>
      <c r="H322" s="187"/>
      <c r="I322" s="61"/>
      <c r="J322" s="75"/>
      <c r="K322" s="75"/>
      <c r="L322" s="46"/>
    </row>
    <row r="323" spans="2:12">
      <c r="B323" s="69" t="s">
        <v>42</v>
      </c>
      <c r="C323" s="178"/>
      <c r="D323" s="181"/>
      <c r="E323" s="181"/>
      <c r="F323" s="181"/>
      <c r="G323" s="184"/>
      <c r="H323" s="187"/>
      <c r="I323" s="61"/>
      <c r="J323" s="48"/>
      <c r="K323" s="75"/>
      <c r="L323" s="46"/>
    </row>
    <row r="324" spans="2:12" ht="13.5" thickBot="1">
      <c r="B324" s="103" t="s">
        <v>43</v>
      </c>
      <c r="C324" s="179"/>
      <c r="D324" s="182"/>
      <c r="E324" s="182"/>
      <c r="F324" s="182"/>
      <c r="G324" s="185"/>
      <c r="H324" s="188"/>
      <c r="I324" s="62"/>
      <c r="J324" s="51"/>
      <c r="K324" s="63"/>
      <c r="L324" s="52"/>
    </row>
    <row r="325" spans="2:12">
      <c r="B325" s="68" t="s">
        <v>39</v>
      </c>
      <c r="C325" s="177">
        <f>+C320+1</f>
        <v>63</v>
      </c>
      <c r="D325" s="180">
        <f>VLOOKUP(C325,'Completar SOFSE'!$A$19:$E$462,2,0)</f>
        <v>2</v>
      </c>
      <c r="E325" s="180" t="str">
        <f>VLOOKUP(C325,'Completar SOFSE'!$A$19:$E$462,3,0)</f>
        <v>unidad</v>
      </c>
      <c r="F325" s="180" t="str">
        <f>VLOOKUP(C325,'Completar SOFSE'!$A$19:$E$462,4,0)</f>
        <v>NUM00850302170N</v>
      </c>
      <c r="G325" s="183" t="str">
        <f>VLOOKUP(C325,'Completar SOFSE'!$A$19:$E$462,5,0)</f>
        <v>MANGA CONTACTOR 19,1 CM. R/F 8188668</v>
      </c>
      <c r="H325" s="186">
        <f>VLOOKUP(C325,'Completar SOFSE'!$A$19:$F$462,6,0)</f>
        <v>8188668</v>
      </c>
      <c r="I325" s="64"/>
      <c r="J325" s="75"/>
      <c r="K325" s="75"/>
      <c r="L325" s="46"/>
    </row>
    <row r="326" spans="2:12">
      <c r="B326" s="69" t="s">
        <v>40</v>
      </c>
      <c r="C326" s="178"/>
      <c r="D326" s="181"/>
      <c r="E326" s="181"/>
      <c r="F326" s="181"/>
      <c r="G326" s="184"/>
      <c r="H326" s="187"/>
      <c r="I326" s="61"/>
      <c r="J326" s="75"/>
      <c r="K326" s="75"/>
      <c r="L326" s="46"/>
    </row>
    <row r="327" spans="2:12">
      <c r="B327" s="69" t="s">
        <v>41</v>
      </c>
      <c r="C327" s="178"/>
      <c r="D327" s="181"/>
      <c r="E327" s="181"/>
      <c r="F327" s="181"/>
      <c r="G327" s="184"/>
      <c r="H327" s="187"/>
      <c r="I327" s="61"/>
      <c r="J327" s="75"/>
      <c r="K327" s="75"/>
      <c r="L327" s="46"/>
    </row>
    <row r="328" spans="2:12">
      <c r="B328" s="69" t="s">
        <v>42</v>
      </c>
      <c r="C328" s="178"/>
      <c r="D328" s="181"/>
      <c r="E328" s="181"/>
      <c r="F328" s="181"/>
      <c r="G328" s="184"/>
      <c r="H328" s="187"/>
      <c r="I328" s="61"/>
      <c r="J328" s="48"/>
      <c r="K328" s="75"/>
      <c r="L328" s="46"/>
    </row>
    <row r="329" spans="2:12" ht="13.5" thickBot="1">
      <c r="B329" s="103" t="s">
        <v>43</v>
      </c>
      <c r="C329" s="179"/>
      <c r="D329" s="182"/>
      <c r="E329" s="182"/>
      <c r="F329" s="182"/>
      <c r="G329" s="185"/>
      <c r="H329" s="188"/>
      <c r="I329" s="62"/>
      <c r="J329" s="51"/>
      <c r="K329" s="63"/>
      <c r="L329" s="52"/>
    </row>
    <row r="330" spans="2:12">
      <c r="B330" s="68" t="s">
        <v>39</v>
      </c>
      <c r="C330" s="177">
        <f t="shared" ref="C330" si="42">+C325+1</f>
        <v>64</v>
      </c>
      <c r="D330" s="180">
        <f>VLOOKUP(C330,'Completar SOFSE'!$A$19:$E$462,2,0)</f>
        <v>12</v>
      </c>
      <c r="E330" s="180" t="str">
        <f>VLOOKUP(C330,'Completar SOFSE'!$A$19:$E$462,3,0)</f>
        <v>unidad</v>
      </c>
      <c r="F330" s="180" t="str">
        <f>VLOOKUP(C330,'Completar SOFSE'!$A$19:$E$462,4,0)</f>
        <v>NUM00850610230N</v>
      </c>
      <c r="G330" s="183" t="str">
        <f>VLOOKUP(C330,'Completar SOFSE'!$A$19:$E$462,5,0)</f>
        <v>ENSAMBLE DE LA BOLILLA DEL BRAZO ARTICULADO DE LPB, PARA LOCOMOTORAS GM</v>
      </c>
      <c r="H330" s="186">
        <f>VLOOKUP(C330,'Completar SOFSE'!$A$19:$F$462,6,0)</f>
        <v>8190196</v>
      </c>
      <c r="I330" s="64"/>
      <c r="J330" s="75"/>
      <c r="K330" s="75"/>
      <c r="L330" s="46"/>
    </row>
    <row r="331" spans="2:12">
      <c r="B331" s="69" t="s">
        <v>40</v>
      </c>
      <c r="C331" s="178"/>
      <c r="D331" s="181"/>
      <c r="E331" s="181"/>
      <c r="F331" s="181"/>
      <c r="G331" s="184"/>
      <c r="H331" s="187"/>
      <c r="I331" s="61"/>
      <c r="J331" s="75"/>
      <c r="K331" s="75"/>
      <c r="L331" s="46"/>
    </row>
    <row r="332" spans="2:12">
      <c r="B332" s="69" t="s">
        <v>41</v>
      </c>
      <c r="C332" s="178"/>
      <c r="D332" s="181"/>
      <c r="E332" s="181"/>
      <c r="F332" s="181"/>
      <c r="G332" s="184"/>
      <c r="H332" s="187"/>
      <c r="I332" s="61"/>
      <c r="J332" s="75"/>
      <c r="K332" s="75"/>
      <c r="L332" s="46"/>
    </row>
    <row r="333" spans="2:12">
      <c r="B333" s="69" t="s">
        <v>42</v>
      </c>
      <c r="C333" s="178"/>
      <c r="D333" s="181"/>
      <c r="E333" s="181"/>
      <c r="F333" s="181"/>
      <c r="G333" s="184"/>
      <c r="H333" s="187"/>
      <c r="I333" s="61"/>
      <c r="J333" s="48"/>
      <c r="K333" s="75"/>
      <c r="L333" s="46"/>
    </row>
    <row r="334" spans="2:12" ht="13.5" thickBot="1">
      <c r="B334" s="103" t="s">
        <v>43</v>
      </c>
      <c r="C334" s="179"/>
      <c r="D334" s="182"/>
      <c r="E334" s="182"/>
      <c r="F334" s="182"/>
      <c r="G334" s="185"/>
      <c r="H334" s="188"/>
      <c r="I334" s="62"/>
      <c r="J334" s="51"/>
      <c r="K334" s="63"/>
      <c r="L334" s="52"/>
    </row>
    <row r="335" spans="2:12">
      <c r="B335" s="68" t="s">
        <v>39</v>
      </c>
      <c r="C335" s="177">
        <f t="shared" ref="C335" si="43">+C330+1</f>
        <v>65</v>
      </c>
      <c r="D335" s="180">
        <f>VLOOKUP(C335,'Completar SOFSE'!$A$19:$E$462,2,0)</f>
        <v>12</v>
      </c>
      <c r="E335" s="180" t="str">
        <f>VLOOKUP(C335,'Completar SOFSE'!$A$19:$E$462,3,0)</f>
        <v>unidad</v>
      </c>
      <c r="F335" s="180" t="str">
        <f>VLOOKUP(C335,'Completar SOFSE'!$A$19:$E$462,4,0)</f>
        <v>NUM00850612850N</v>
      </c>
      <c r="G335" s="183" t="str">
        <f>VLOOKUP(C335,'Completar SOFSE'!$A$19:$E$462,5,0)</f>
        <v>KIT DE REPARACIÓN PARA VÁLVULA DE BOCINA. R/F: PETRO PARTS 0078</v>
      </c>
      <c r="H335" s="186" t="str">
        <f>VLOOKUP(C335,'Completar SOFSE'!$A$19:$F$462,6,0)</f>
        <v>Petro parts 0078</v>
      </c>
      <c r="I335" s="64"/>
      <c r="J335" s="75"/>
      <c r="K335" s="75"/>
      <c r="L335" s="46"/>
    </row>
    <row r="336" spans="2:12">
      <c r="B336" s="69" t="s">
        <v>40</v>
      </c>
      <c r="C336" s="178"/>
      <c r="D336" s="181"/>
      <c r="E336" s="181"/>
      <c r="F336" s="181"/>
      <c r="G336" s="184"/>
      <c r="H336" s="187"/>
      <c r="I336" s="61"/>
      <c r="J336" s="75"/>
      <c r="K336" s="75"/>
      <c r="L336" s="46"/>
    </row>
    <row r="337" spans="2:12">
      <c r="B337" s="69" t="s">
        <v>41</v>
      </c>
      <c r="C337" s="178"/>
      <c r="D337" s="181"/>
      <c r="E337" s="181"/>
      <c r="F337" s="181"/>
      <c r="G337" s="184"/>
      <c r="H337" s="187"/>
      <c r="I337" s="61"/>
      <c r="J337" s="75"/>
      <c r="K337" s="75"/>
      <c r="L337" s="46"/>
    </row>
    <row r="338" spans="2:12">
      <c r="B338" s="69" t="s">
        <v>42</v>
      </c>
      <c r="C338" s="178"/>
      <c r="D338" s="181"/>
      <c r="E338" s="181"/>
      <c r="F338" s="181"/>
      <c r="G338" s="184"/>
      <c r="H338" s="187"/>
      <c r="I338" s="61"/>
      <c r="J338" s="48"/>
      <c r="K338" s="75"/>
      <c r="L338" s="46"/>
    </row>
    <row r="339" spans="2:12" ht="13.5" thickBot="1">
      <c r="B339" s="103" t="s">
        <v>43</v>
      </c>
      <c r="C339" s="179"/>
      <c r="D339" s="182"/>
      <c r="E339" s="182"/>
      <c r="F339" s="182"/>
      <c r="G339" s="185"/>
      <c r="H339" s="188"/>
      <c r="I339" s="62"/>
      <c r="J339" s="51"/>
      <c r="K339" s="63"/>
      <c r="L339" s="52"/>
    </row>
    <row r="340" spans="2:12">
      <c r="B340" s="68" t="s">
        <v>39</v>
      </c>
      <c r="C340" s="177">
        <f t="shared" ref="C340" si="44">+C335+1</f>
        <v>66</v>
      </c>
      <c r="D340" s="180">
        <f>VLOOKUP(C340,'Completar SOFSE'!$A$19:$E$462,2,0)</f>
        <v>6</v>
      </c>
      <c r="E340" s="180" t="str">
        <f>VLOOKUP(C340,'Completar SOFSE'!$A$19:$E$462,3,0)</f>
        <v>unidad</v>
      </c>
      <c r="F340" s="180" t="str">
        <f>VLOOKUP(C340,'Completar SOFSE'!$A$19:$E$462,4,0)</f>
        <v>NUM00860307120N</v>
      </c>
      <c r="G340" s="183" t="str">
        <f>VLOOKUP(C340,'Completar SOFSE'!$A$19:$E$462,5,0)</f>
        <v>KIT DE REPARACIÓN INTERRUPTOR MAGNÉTICO. R/F 40015677</v>
      </c>
      <c r="H340" s="186">
        <f>VLOOKUP(C340,'Completar SOFSE'!$A$19:$F$462,6,0)</f>
        <v>40015677</v>
      </c>
      <c r="I340" s="64"/>
      <c r="J340" s="75"/>
      <c r="K340" s="75"/>
      <c r="L340" s="46"/>
    </row>
    <row r="341" spans="2:12">
      <c r="B341" s="69" t="s">
        <v>40</v>
      </c>
      <c r="C341" s="178"/>
      <c r="D341" s="181"/>
      <c r="E341" s="181"/>
      <c r="F341" s="181"/>
      <c r="G341" s="184"/>
      <c r="H341" s="187"/>
      <c r="I341" s="61"/>
      <c r="J341" s="75"/>
      <c r="K341" s="75"/>
      <c r="L341" s="46"/>
    </row>
    <row r="342" spans="2:12">
      <c r="B342" s="69" t="s">
        <v>41</v>
      </c>
      <c r="C342" s="178"/>
      <c r="D342" s="181"/>
      <c r="E342" s="181"/>
      <c r="F342" s="181"/>
      <c r="G342" s="184"/>
      <c r="H342" s="187"/>
      <c r="I342" s="61"/>
      <c r="J342" s="75"/>
      <c r="K342" s="75"/>
      <c r="L342" s="46"/>
    </row>
    <row r="343" spans="2:12">
      <c r="B343" s="69" t="s">
        <v>42</v>
      </c>
      <c r="C343" s="178"/>
      <c r="D343" s="181"/>
      <c r="E343" s="181"/>
      <c r="F343" s="181"/>
      <c r="G343" s="184"/>
      <c r="H343" s="187"/>
      <c r="I343" s="61"/>
      <c r="J343" s="48"/>
      <c r="K343" s="75"/>
      <c r="L343" s="46"/>
    </row>
    <row r="344" spans="2:12" ht="13.5" thickBot="1">
      <c r="B344" s="103" t="s">
        <v>43</v>
      </c>
      <c r="C344" s="179"/>
      <c r="D344" s="182"/>
      <c r="E344" s="182"/>
      <c r="F344" s="182"/>
      <c r="G344" s="185"/>
      <c r="H344" s="188"/>
      <c r="I344" s="62"/>
      <c r="J344" s="51"/>
      <c r="K344" s="63"/>
      <c r="L344" s="52"/>
    </row>
    <row r="345" spans="2:12">
      <c r="B345" s="68" t="s">
        <v>39</v>
      </c>
      <c r="C345" s="177">
        <f>+C340+1</f>
        <v>67</v>
      </c>
      <c r="D345" s="180">
        <f>VLOOKUP(C345,'Completar SOFSE'!$A$19:$E$462,2,0)</f>
        <v>8</v>
      </c>
      <c r="E345" s="180" t="str">
        <f>VLOOKUP(C345,'Completar SOFSE'!$A$19:$E$462,3,0)</f>
        <v>unidad</v>
      </c>
      <c r="F345" s="180" t="str">
        <f>VLOOKUP(C345,'Completar SOFSE'!$A$19:$E$462,4,0)</f>
        <v>NUM00860601130N</v>
      </c>
      <c r="G345" s="183" t="str">
        <f>VLOOKUP(C345,'Completar SOFSE'!$A$19:$E$462,5,0)</f>
        <v>APAGACHISPAS DEL CONTACTOR DE ARRANQUE ST Y CONTACTOR GFD. LOC GM</v>
      </c>
      <c r="H345" s="186">
        <f>VLOOKUP(C345,'Completar SOFSE'!$A$19:$F$462,6,0)</f>
        <v>8209958</v>
      </c>
      <c r="I345" s="64"/>
      <c r="J345" s="75"/>
      <c r="K345" s="75"/>
      <c r="L345" s="46"/>
    </row>
    <row r="346" spans="2:12">
      <c r="B346" s="69" t="s">
        <v>40</v>
      </c>
      <c r="C346" s="178"/>
      <c r="D346" s="181"/>
      <c r="E346" s="181"/>
      <c r="F346" s="181"/>
      <c r="G346" s="184"/>
      <c r="H346" s="187"/>
      <c r="I346" s="61"/>
      <c r="J346" s="75"/>
      <c r="K346" s="75"/>
      <c r="L346" s="46"/>
    </row>
    <row r="347" spans="2:12">
      <c r="B347" s="69" t="s">
        <v>41</v>
      </c>
      <c r="C347" s="178"/>
      <c r="D347" s="181"/>
      <c r="E347" s="181"/>
      <c r="F347" s="181"/>
      <c r="G347" s="184"/>
      <c r="H347" s="187"/>
      <c r="I347" s="61"/>
      <c r="J347" s="75"/>
      <c r="K347" s="75"/>
      <c r="L347" s="46"/>
    </row>
    <row r="348" spans="2:12">
      <c r="B348" s="69" t="s">
        <v>42</v>
      </c>
      <c r="C348" s="178"/>
      <c r="D348" s="181"/>
      <c r="E348" s="181"/>
      <c r="F348" s="181"/>
      <c r="G348" s="184"/>
      <c r="H348" s="187"/>
      <c r="I348" s="61"/>
      <c r="J348" s="48"/>
      <c r="K348" s="75"/>
      <c r="L348" s="46"/>
    </row>
    <row r="349" spans="2:12" ht="13.5" thickBot="1">
      <c r="B349" s="103" t="s">
        <v>43</v>
      </c>
      <c r="C349" s="179"/>
      <c r="D349" s="182"/>
      <c r="E349" s="182"/>
      <c r="F349" s="182"/>
      <c r="G349" s="185"/>
      <c r="H349" s="188"/>
      <c r="I349" s="62"/>
      <c r="J349" s="51"/>
      <c r="K349" s="63"/>
      <c r="L349" s="52"/>
    </row>
    <row r="350" spans="2:12">
      <c r="B350" s="68" t="s">
        <v>39</v>
      </c>
      <c r="C350" s="177">
        <f t="shared" ref="C350" si="45">+C345+1</f>
        <v>68</v>
      </c>
      <c r="D350" s="180">
        <f>VLOOKUP(C350,'Completar SOFSE'!$A$19:$E$462,2,0)</f>
        <v>48</v>
      </c>
      <c r="E350" s="180" t="str">
        <f>VLOOKUP(C350,'Completar SOFSE'!$A$19:$E$462,3,0)</f>
        <v>unidad</v>
      </c>
      <c r="F350" s="180" t="str">
        <f>VLOOKUP(C350,'Completar SOFSE'!$A$19:$E$462,4,0)</f>
        <v>NUM00870303470N</v>
      </c>
      <c r="G350" s="183" t="str">
        <f>VLOOKUP(C350,'Completar SOFSE'!$A$19:$E$462,5,0)</f>
        <v>ESCOBILLA DEL GENERADOR AUXILIAR</v>
      </c>
      <c r="H350" s="186" t="str">
        <f>VLOOKUP(C350,'Completar SOFSE'!$A$19:$F$462,6,0)</f>
        <v>8271326 Pl.: 9-09-4</v>
      </c>
      <c r="I350" s="64"/>
      <c r="J350" s="75"/>
      <c r="K350" s="75"/>
      <c r="L350" s="46"/>
    </row>
    <row r="351" spans="2:12">
      <c r="B351" s="69" t="s">
        <v>40</v>
      </c>
      <c r="C351" s="178"/>
      <c r="D351" s="181"/>
      <c r="E351" s="181"/>
      <c r="F351" s="181"/>
      <c r="G351" s="184"/>
      <c r="H351" s="187"/>
      <c r="I351" s="61"/>
      <c r="J351" s="75"/>
      <c r="K351" s="75"/>
      <c r="L351" s="46"/>
    </row>
    <row r="352" spans="2:12">
      <c r="B352" s="69" t="s">
        <v>41</v>
      </c>
      <c r="C352" s="178"/>
      <c r="D352" s="181"/>
      <c r="E352" s="181"/>
      <c r="F352" s="181"/>
      <c r="G352" s="184"/>
      <c r="H352" s="187"/>
      <c r="I352" s="61"/>
      <c r="J352" s="75"/>
      <c r="K352" s="75"/>
      <c r="L352" s="46"/>
    </row>
    <row r="353" spans="2:12">
      <c r="B353" s="69" t="s">
        <v>42</v>
      </c>
      <c r="C353" s="178"/>
      <c r="D353" s="181"/>
      <c r="E353" s="181"/>
      <c r="F353" s="181"/>
      <c r="G353" s="184"/>
      <c r="H353" s="187"/>
      <c r="I353" s="61"/>
      <c r="J353" s="48"/>
      <c r="K353" s="75"/>
      <c r="L353" s="46"/>
    </row>
    <row r="354" spans="2:12" ht="13.5" thickBot="1">
      <c r="B354" s="103" t="s">
        <v>43</v>
      </c>
      <c r="C354" s="179"/>
      <c r="D354" s="182"/>
      <c r="E354" s="182"/>
      <c r="F354" s="182"/>
      <c r="G354" s="185"/>
      <c r="H354" s="188"/>
      <c r="I354" s="62"/>
      <c r="J354" s="51"/>
      <c r="K354" s="63"/>
      <c r="L354" s="52"/>
    </row>
    <row r="355" spans="2:12">
      <c r="B355" s="68" t="s">
        <v>39</v>
      </c>
      <c r="C355" s="177">
        <f t="shared" ref="C355" si="46">+C350+1</f>
        <v>69</v>
      </c>
      <c r="D355" s="180">
        <f>VLOOKUP(C355,'Completar SOFSE'!$A$19:$E$462,2,0)</f>
        <v>2</v>
      </c>
      <c r="E355" s="180" t="str">
        <f>VLOOKUP(C355,'Completar SOFSE'!$A$19:$E$462,3,0)</f>
        <v>unidad</v>
      </c>
      <c r="F355" s="180" t="str">
        <f>VLOOKUP(C355,'Completar SOFSE'!$A$19:$E$462,4,0)</f>
        <v>NUM00872002850N</v>
      </c>
      <c r="G355" s="183" t="str">
        <f>VLOOKUP(C355,'Completar SOFSE'!$A$19:$E$462,5,0)</f>
        <v>PORTA ESCOBILLA COMPLETA.</v>
      </c>
      <c r="H355" s="186">
        <f>VLOOKUP(C355,'Completar SOFSE'!$A$19:$F$462,6,0)</f>
        <v>8270008</v>
      </c>
      <c r="I355" s="64"/>
      <c r="J355" s="75"/>
      <c r="K355" s="75"/>
      <c r="L355" s="46"/>
    </row>
    <row r="356" spans="2:12">
      <c r="B356" s="69" t="s">
        <v>40</v>
      </c>
      <c r="C356" s="178"/>
      <c r="D356" s="181"/>
      <c r="E356" s="181"/>
      <c r="F356" s="181"/>
      <c r="G356" s="184"/>
      <c r="H356" s="187"/>
      <c r="I356" s="61"/>
      <c r="J356" s="75"/>
      <c r="K356" s="75"/>
      <c r="L356" s="46"/>
    </row>
    <row r="357" spans="2:12">
      <c r="B357" s="69" t="s">
        <v>41</v>
      </c>
      <c r="C357" s="178"/>
      <c r="D357" s="181"/>
      <c r="E357" s="181"/>
      <c r="F357" s="181"/>
      <c r="G357" s="184"/>
      <c r="H357" s="187"/>
      <c r="I357" s="61"/>
      <c r="J357" s="75"/>
      <c r="K357" s="75"/>
      <c r="L357" s="46"/>
    </row>
    <row r="358" spans="2:12">
      <c r="B358" s="69" t="s">
        <v>42</v>
      </c>
      <c r="C358" s="178"/>
      <c r="D358" s="181"/>
      <c r="E358" s="181"/>
      <c r="F358" s="181"/>
      <c r="G358" s="184"/>
      <c r="H358" s="187"/>
      <c r="I358" s="61"/>
      <c r="J358" s="48"/>
      <c r="K358" s="75"/>
      <c r="L358" s="46"/>
    </row>
    <row r="359" spans="2:12" ht="13.5" thickBot="1">
      <c r="B359" s="103" t="s">
        <v>43</v>
      </c>
      <c r="C359" s="179"/>
      <c r="D359" s="182"/>
      <c r="E359" s="182"/>
      <c r="F359" s="182"/>
      <c r="G359" s="185"/>
      <c r="H359" s="188"/>
      <c r="I359" s="62"/>
      <c r="J359" s="51"/>
      <c r="K359" s="63"/>
      <c r="L359" s="52"/>
    </row>
    <row r="360" spans="2:12">
      <c r="B360" s="68" t="s">
        <v>39</v>
      </c>
      <c r="C360" s="177">
        <f t="shared" ref="C360" si="47">+C355+1</f>
        <v>70</v>
      </c>
      <c r="D360" s="180">
        <f>VLOOKUP(C360,'Completar SOFSE'!$A$19:$E$462,2,0)</f>
        <v>2</v>
      </c>
      <c r="E360" s="180" t="str">
        <f>VLOOKUP(C360,'Completar SOFSE'!$A$19:$E$462,3,0)</f>
        <v>unidad</v>
      </c>
      <c r="F360" s="180" t="str">
        <f>VLOOKUP(C360,'Completar SOFSE'!$A$19:$E$462,4,0)</f>
        <v>NUM00890105390N</v>
      </c>
      <c r="G360" s="183" t="str">
        <f>VLOOKUP(C360,'Completar SOFSE'!$A$19:$E$462,5,0)</f>
        <v>GRILLETE DE AGARRE DE LA CADENA DEL FRENO DE ESTACIONAMIENTO, PARA LOCOMOTORAS GM</v>
      </c>
      <c r="H360" s="186">
        <f>VLOOKUP(C360,'Completar SOFSE'!$A$19:$F$462,6,0)</f>
        <v>8100167</v>
      </c>
      <c r="I360" s="64"/>
      <c r="J360" s="75"/>
      <c r="K360" s="75"/>
      <c r="L360" s="46"/>
    </row>
    <row r="361" spans="2:12">
      <c r="B361" s="69" t="s">
        <v>40</v>
      </c>
      <c r="C361" s="178"/>
      <c r="D361" s="181"/>
      <c r="E361" s="181"/>
      <c r="F361" s="181"/>
      <c r="G361" s="184"/>
      <c r="H361" s="187"/>
      <c r="I361" s="61"/>
      <c r="J361" s="75"/>
      <c r="K361" s="75"/>
      <c r="L361" s="46"/>
    </row>
    <row r="362" spans="2:12">
      <c r="B362" s="69" t="s">
        <v>41</v>
      </c>
      <c r="C362" s="178"/>
      <c r="D362" s="181"/>
      <c r="E362" s="181"/>
      <c r="F362" s="181"/>
      <c r="G362" s="184"/>
      <c r="H362" s="187"/>
      <c r="I362" s="61"/>
      <c r="J362" s="75"/>
      <c r="K362" s="75"/>
      <c r="L362" s="46"/>
    </row>
    <row r="363" spans="2:12">
      <c r="B363" s="69" t="s">
        <v>42</v>
      </c>
      <c r="C363" s="178"/>
      <c r="D363" s="181"/>
      <c r="E363" s="181"/>
      <c r="F363" s="181"/>
      <c r="G363" s="184"/>
      <c r="H363" s="187"/>
      <c r="I363" s="61"/>
      <c r="J363" s="48"/>
      <c r="K363" s="75"/>
      <c r="L363" s="46"/>
    </row>
    <row r="364" spans="2:12" ht="13.5" thickBot="1">
      <c r="B364" s="103" t="s">
        <v>43</v>
      </c>
      <c r="C364" s="179"/>
      <c r="D364" s="182"/>
      <c r="E364" s="182"/>
      <c r="F364" s="182"/>
      <c r="G364" s="185"/>
      <c r="H364" s="188"/>
      <c r="I364" s="62"/>
      <c r="J364" s="51"/>
      <c r="K364" s="63"/>
      <c r="L364" s="52"/>
    </row>
    <row r="365" spans="2:12">
      <c r="B365" s="68" t="s">
        <v>39</v>
      </c>
      <c r="C365" s="177">
        <f>+C360+1</f>
        <v>71</v>
      </c>
      <c r="D365" s="180">
        <f>VLOOKUP(C365,'Completar SOFSE'!$A$19:$E$462,2,0)</f>
        <v>12</v>
      </c>
      <c r="E365" s="180" t="str">
        <f>VLOOKUP(C365,'Completar SOFSE'!$A$19:$E$462,3,0)</f>
        <v>unidad</v>
      </c>
      <c r="F365" s="180" t="str">
        <f>VLOOKUP(C365,'Completar SOFSE'!$A$19:$E$462,4,0)</f>
        <v>NUM00890307670N</v>
      </c>
      <c r="G365" s="183" t="str">
        <f>VLOOKUP(C365,'Completar SOFSE'!$A$19:$E$462,5,0)</f>
        <v>CONDUCTO P/AIRE MT 1-2-5 Y 6, COMPL</v>
      </c>
      <c r="H365" s="186" t="str">
        <f>VLOOKUP(C365,'Completar SOFSE'!$A$19:$F$462,6,0)</f>
        <v>8472178 Pl.: 10-07-3</v>
      </c>
      <c r="I365" s="64"/>
      <c r="J365" s="75"/>
      <c r="K365" s="75"/>
      <c r="L365" s="46"/>
    </row>
    <row r="366" spans="2:12">
      <c r="B366" s="69" t="s">
        <v>40</v>
      </c>
      <c r="C366" s="178"/>
      <c r="D366" s="181"/>
      <c r="E366" s="181"/>
      <c r="F366" s="181"/>
      <c r="G366" s="184"/>
      <c r="H366" s="187"/>
      <c r="I366" s="61"/>
      <c r="J366" s="75"/>
      <c r="K366" s="75"/>
      <c r="L366" s="46"/>
    </row>
    <row r="367" spans="2:12">
      <c r="B367" s="69" t="s">
        <v>41</v>
      </c>
      <c r="C367" s="178"/>
      <c r="D367" s="181"/>
      <c r="E367" s="181"/>
      <c r="F367" s="181"/>
      <c r="G367" s="184"/>
      <c r="H367" s="187"/>
      <c r="I367" s="61"/>
      <c r="J367" s="75"/>
      <c r="K367" s="75"/>
      <c r="L367" s="46"/>
    </row>
    <row r="368" spans="2:12">
      <c r="B368" s="69" t="s">
        <v>42</v>
      </c>
      <c r="C368" s="178"/>
      <c r="D368" s="181"/>
      <c r="E368" s="181"/>
      <c r="F368" s="181"/>
      <c r="G368" s="184"/>
      <c r="H368" s="187"/>
      <c r="I368" s="61"/>
      <c r="J368" s="48"/>
      <c r="K368" s="75"/>
      <c r="L368" s="46"/>
    </row>
    <row r="369" spans="2:12" ht="13.5" thickBot="1">
      <c r="B369" s="103" t="s">
        <v>43</v>
      </c>
      <c r="C369" s="179"/>
      <c r="D369" s="182"/>
      <c r="E369" s="182"/>
      <c r="F369" s="182"/>
      <c r="G369" s="185"/>
      <c r="H369" s="188"/>
      <c r="I369" s="62"/>
      <c r="J369" s="51"/>
      <c r="K369" s="63"/>
      <c r="L369" s="52"/>
    </row>
    <row r="370" spans="2:12">
      <c r="B370" s="68" t="s">
        <v>39</v>
      </c>
      <c r="C370" s="177">
        <f t="shared" ref="C370" si="48">+C365+1</f>
        <v>72</v>
      </c>
      <c r="D370" s="180">
        <f>VLOOKUP(C370,'Completar SOFSE'!$A$19:$E$462,2,0)</f>
        <v>4</v>
      </c>
      <c r="E370" s="180" t="str">
        <f>VLOOKUP(C370,'Completar SOFSE'!$A$19:$E$462,3,0)</f>
        <v>unidad</v>
      </c>
      <c r="F370" s="180" t="str">
        <f>VLOOKUP(C370,'Completar SOFSE'!$A$19:$E$462,4,0)</f>
        <v>NUM90000100000N</v>
      </c>
      <c r="G370" s="183" t="str">
        <f>VLOOKUP(C370,'Completar SOFSE'!$A$19:$E$462,5,0)</f>
        <v>CALEFACTOR PARA CABINA DE LOCOMOTORAS - R/F EMD 40013284</v>
      </c>
      <c r="H370" s="186">
        <f>VLOOKUP(C370,'Completar SOFSE'!$A$19:$F$462,6,0)</f>
        <v>40013284</v>
      </c>
      <c r="I370" s="64"/>
      <c r="J370" s="75"/>
      <c r="K370" s="75"/>
      <c r="L370" s="46"/>
    </row>
    <row r="371" spans="2:12">
      <c r="B371" s="69" t="s">
        <v>40</v>
      </c>
      <c r="C371" s="178"/>
      <c r="D371" s="181"/>
      <c r="E371" s="181"/>
      <c r="F371" s="181"/>
      <c r="G371" s="184"/>
      <c r="H371" s="187"/>
      <c r="I371" s="61"/>
      <c r="J371" s="75"/>
      <c r="K371" s="75"/>
      <c r="L371" s="46"/>
    </row>
    <row r="372" spans="2:12">
      <c r="B372" s="69" t="s">
        <v>41</v>
      </c>
      <c r="C372" s="178"/>
      <c r="D372" s="181"/>
      <c r="E372" s="181"/>
      <c r="F372" s="181"/>
      <c r="G372" s="184"/>
      <c r="H372" s="187"/>
      <c r="I372" s="61"/>
      <c r="J372" s="75"/>
      <c r="K372" s="75"/>
      <c r="L372" s="46"/>
    </row>
    <row r="373" spans="2:12">
      <c r="B373" s="69" t="s">
        <v>42</v>
      </c>
      <c r="C373" s="178"/>
      <c r="D373" s="181"/>
      <c r="E373" s="181"/>
      <c r="F373" s="181"/>
      <c r="G373" s="184"/>
      <c r="H373" s="187"/>
      <c r="I373" s="61"/>
      <c r="J373" s="48"/>
      <c r="K373" s="75"/>
      <c r="L373" s="46"/>
    </row>
    <row r="374" spans="2:12" ht="13.5" thickBot="1">
      <c r="B374" s="103" t="s">
        <v>43</v>
      </c>
      <c r="C374" s="179"/>
      <c r="D374" s="182"/>
      <c r="E374" s="182"/>
      <c r="F374" s="182"/>
      <c r="G374" s="185"/>
      <c r="H374" s="188"/>
      <c r="I374" s="62"/>
      <c r="J374" s="51"/>
      <c r="K374" s="63"/>
      <c r="L374" s="52"/>
    </row>
    <row r="375" spans="2:12">
      <c r="B375" s="68" t="s">
        <v>39</v>
      </c>
      <c r="C375" s="177">
        <f t="shared" ref="C375" si="49">+C370+1</f>
        <v>73</v>
      </c>
      <c r="D375" s="180">
        <f>VLOOKUP(C375,'Completar SOFSE'!$A$19:$E$462,2,0)</f>
        <v>7</v>
      </c>
      <c r="E375" s="180" t="str">
        <f>VLOOKUP(C375,'Completar SOFSE'!$A$19:$E$462,3,0)</f>
        <v>unidad</v>
      </c>
      <c r="F375" s="180" t="str">
        <f>VLOOKUP(C375,'Completar SOFSE'!$A$19:$E$462,4,0)</f>
        <v>NUM90040960000N</v>
      </c>
      <c r="G375" s="183" t="str">
        <f>VLOOKUP(C375,'Completar SOFSE'!$A$19:$E$462,5,0)</f>
        <v>AMORTIGUADOR MINER PARA GANCHO DE TRACCIÓN A-120-P. R/F 8233396</v>
      </c>
      <c r="H375" s="186">
        <f>VLOOKUP(C375,'Completar SOFSE'!$A$19:$F$462,6,0)</f>
        <v>8233396</v>
      </c>
      <c r="I375" s="64"/>
      <c r="J375" s="75"/>
      <c r="K375" s="75"/>
      <c r="L375" s="46"/>
    </row>
    <row r="376" spans="2:12">
      <c r="B376" s="69" t="s">
        <v>40</v>
      </c>
      <c r="C376" s="178"/>
      <c r="D376" s="181"/>
      <c r="E376" s="181"/>
      <c r="F376" s="181"/>
      <c r="G376" s="184"/>
      <c r="H376" s="187"/>
      <c r="I376" s="61"/>
      <c r="J376" s="75"/>
      <c r="K376" s="75"/>
      <c r="L376" s="46"/>
    </row>
    <row r="377" spans="2:12">
      <c r="B377" s="69" t="s">
        <v>41</v>
      </c>
      <c r="C377" s="178"/>
      <c r="D377" s="181"/>
      <c r="E377" s="181"/>
      <c r="F377" s="181"/>
      <c r="G377" s="184"/>
      <c r="H377" s="187"/>
      <c r="I377" s="61"/>
      <c r="J377" s="75"/>
      <c r="K377" s="75"/>
      <c r="L377" s="46"/>
    </row>
    <row r="378" spans="2:12">
      <c r="B378" s="69" t="s">
        <v>42</v>
      </c>
      <c r="C378" s="178"/>
      <c r="D378" s="181"/>
      <c r="E378" s="181"/>
      <c r="F378" s="181"/>
      <c r="G378" s="184"/>
      <c r="H378" s="187"/>
      <c r="I378" s="61"/>
      <c r="J378" s="48"/>
      <c r="K378" s="75"/>
      <c r="L378" s="46"/>
    </row>
    <row r="379" spans="2:12" ht="13.5" thickBot="1">
      <c r="B379" s="103" t="s">
        <v>43</v>
      </c>
      <c r="C379" s="179"/>
      <c r="D379" s="182"/>
      <c r="E379" s="182"/>
      <c r="F379" s="182"/>
      <c r="G379" s="185"/>
      <c r="H379" s="188"/>
      <c r="I379" s="62"/>
      <c r="J379" s="51"/>
      <c r="K379" s="63"/>
      <c r="L379" s="52"/>
    </row>
    <row r="380" spans="2:12">
      <c r="B380" s="68" t="s">
        <v>39</v>
      </c>
      <c r="C380" s="177">
        <f t="shared" ref="C380" si="50">+C375+1</f>
        <v>74</v>
      </c>
      <c r="D380" s="180">
        <f>VLOOKUP(C380,'Completar SOFSE'!$A$19:$E$462,2,0)</f>
        <v>10</v>
      </c>
      <c r="E380" s="180" t="str">
        <f>VLOOKUP(C380,'Completar SOFSE'!$A$19:$E$462,3,0)</f>
        <v>unidad</v>
      </c>
      <c r="F380" s="180" t="str">
        <f>VLOOKUP(C380,'Completar SOFSE'!$A$19:$E$462,4,0)</f>
        <v>NUM90197410000N</v>
      </c>
      <c r="G380" s="183" t="str">
        <f>VLOOKUP(C380,'Completar SOFSE'!$A$19:$E$462,5,0)</f>
        <v>JUEGO REPARACIÓN WOODWARD PGR/PG. R/F 8924238.</v>
      </c>
      <c r="H380" s="186">
        <f>VLOOKUP(C380,'Completar SOFSE'!$A$19:$F$462,6,0)</f>
        <v>8924238</v>
      </c>
      <c r="I380" s="64"/>
      <c r="J380" s="75"/>
      <c r="K380" s="75"/>
      <c r="L380" s="46"/>
    </row>
    <row r="381" spans="2:12">
      <c r="B381" s="69" t="s">
        <v>40</v>
      </c>
      <c r="C381" s="178"/>
      <c r="D381" s="181"/>
      <c r="E381" s="181"/>
      <c r="F381" s="181"/>
      <c r="G381" s="184"/>
      <c r="H381" s="187"/>
      <c r="I381" s="61"/>
      <c r="J381" s="75"/>
      <c r="K381" s="75"/>
      <c r="L381" s="46"/>
    </row>
    <row r="382" spans="2:12">
      <c r="B382" s="69" t="s">
        <v>41</v>
      </c>
      <c r="C382" s="178"/>
      <c r="D382" s="181"/>
      <c r="E382" s="181"/>
      <c r="F382" s="181"/>
      <c r="G382" s="184"/>
      <c r="H382" s="187"/>
      <c r="I382" s="61"/>
      <c r="J382" s="75"/>
      <c r="K382" s="75"/>
      <c r="L382" s="46"/>
    </row>
    <row r="383" spans="2:12">
      <c r="B383" s="69" t="s">
        <v>42</v>
      </c>
      <c r="C383" s="178"/>
      <c r="D383" s="181"/>
      <c r="E383" s="181"/>
      <c r="F383" s="181"/>
      <c r="G383" s="184"/>
      <c r="H383" s="187"/>
      <c r="I383" s="61"/>
      <c r="J383" s="48"/>
      <c r="K383" s="75"/>
      <c r="L383" s="46"/>
    </row>
    <row r="384" spans="2:12" ht="13.5" thickBot="1">
      <c r="B384" s="103" t="s">
        <v>43</v>
      </c>
      <c r="C384" s="179"/>
      <c r="D384" s="182"/>
      <c r="E384" s="182"/>
      <c r="F384" s="182"/>
      <c r="G384" s="185"/>
      <c r="H384" s="188"/>
      <c r="I384" s="62"/>
      <c r="J384" s="51"/>
      <c r="K384" s="63"/>
      <c r="L384" s="52"/>
    </row>
    <row r="385" spans="2:12">
      <c r="B385" s="68" t="s">
        <v>39</v>
      </c>
      <c r="C385" s="177">
        <f>+C380+1</f>
        <v>75</v>
      </c>
      <c r="D385" s="180">
        <f>VLOOKUP(C385,'Completar SOFSE'!$A$19:$E$462,2,0)</f>
        <v>8</v>
      </c>
      <c r="E385" s="180" t="str">
        <f>VLOOKUP(C385,'Completar SOFSE'!$A$19:$E$462,3,0)</f>
        <v>unidad</v>
      </c>
      <c r="F385" s="180" t="str">
        <f>VLOOKUP(C385,'Completar SOFSE'!$A$19:$E$462,4,0)</f>
        <v>NUM91309840000N</v>
      </c>
      <c r="G385" s="183" t="str">
        <f>VLOOKUP(C385,'Completar SOFSE'!$A$19:$E$462,5,0)</f>
        <v>NÚCLEO DE RADIADOR - LOCOMOTORAS GENERAL MOTORS. R/F: 9526642.</v>
      </c>
      <c r="H385" s="186">
        <f>VLOOKUP(C385,'Completar SOFSE'!$A$19:$F$462,6,0)</f>
        <v>9526642</v>
      </c>
      <c r="I385" s="64"/>
      <c r="J385" s="75"/>
      <c r="K385" s="75"/>
      <c r="L385" s="46"/>
    </row>
    <row r="386" spans="2:12">
      <c r="B386" s="69" t="s">
        <v>40</v>
      </c>
      <c r="C386" s="178"/>
      <c r="D386" s="181"/>
      <c r="E386" s="181"/>
      <c r="F386" s="181"/>
      <c r="G386" s="184"/>
      <c r="H386" s="187"/>
      <c r="I386" s="61"/>
      <c r="J386" s="75"/>
      <c r="K386" s="75"/>
      <c r="L386" s="46"/>
    </row>
    <row r="387" spans="2:12">
      <c r="B387" s="69" t="s">
        <v>41</v>
      </c>
      <c r="C387" s="178"/>
      <c r="D387" s="181"/>
      <c r="E387" s="181"/>
      <c r="F387" s="181"/>
      <c r="G387" s="184"/>
      <c r="H387" s="187"/>
      <c r="I387" s="61"/>
      <c r="J387" s="75"/>
      <c r="K387" s="75"/>
      <c r="L387" s="46"/>
    </row>
    <row r="388" spans="2:12">
      <c r="B388" s="69" t="s">
        <v>42</v>
      </c>
      <c r="C388" s="178"/>
      <c r="D388" s="181"/>
      <c r="E388" s="181"/>
      <c r="F388" s="181"/>
      <c r="G388" s="184"/>
      <c r="H388" s="187"/>
      <c r="I388" s="61"/>
      <c r="J388" s="48"/>
      <c r="K388" s="75"/>
      <c r="L388" s="46"/>
    </row>
    <row r="389" spans="2:12" ht="13.5" thickBot="1">
      <c r="B389" s="103" t="s">
        <v>43</v>
      </c>
      <c r="C389" s="179"/>
      <c r="D389" s="182"/>
      <c r="E389" s="182"/>
      <c r="F389" s="182"/>
      <c r="G389" s="185"/>
      <c r="H389" s="188"/>
      <c r="I389" s="62"/>
      <c r="J389" s="51"/>
      <c r="K389" s="63"/>
      <c r="L389" s="52"/>
    </row>
    <row r="390" spans="2:12">
      <c r="B390" s="68" t="s">
        <v>39</v>
      </c>
      <c r="C390" s="177">
        <f t="shared" ref="C390" si="51">+C385+1</f>
        <v>76</v>
      </c>
      <c r="D390" s="180">
        <f>VLOOKUP(C390,'Completar SOFSE'!$A$19:$E$462,2,0)</f>
        <v>4</v>
      </c>
      <c r="E390" s="180" t="str">
        <f>VLOOKUP(C390,'Completar SOFSE'!$A$19:$E$462,3,0)</f>
        <v>unidad</v>
      </c>
      <c r="F390" s="180" t="str">
        <f>VLOOKUP(C390,'Completar SOFSE'!$A$19:$E$462,4,0)</f>
        <v>NUM91311280000N</v>
      </c>
      <c r="G390" s="183" t="str">
        <f>VLOOKUP(C390,'Completar SOFSE'!$A$19:$E$462,5,0)</f>
        <v>INTE 4 POSI 30A 230V</v>
      </c>
      <c r="H390" s="186">
        <f>VLOOKUP(C390,'Completar SOFSE'!$A$19:$F$462,6,0)</f>
        <v>8322760</v>
      </c>
      <c r="I390" s="64"/>
      <c r="J390" s="75"/>
      <c r="K390" s="75"/>
      <c r="L390" s="46"/>
    </row>
    <row r="391" spans="2:12">
      <c r="B391" s="69" t="s">
        <v>40</v>
      </c>
      <c r="C391" s="178"/>
      <c r="D391" s="181"/>
      <c r="E391" s="181"/>
      <c r="F391" s="181"/>
      <c r="G391" s="184"/>
      <c r="H391" s="187"/>
      <c r="I391" s="61"/>
      <c r="J391" s="75"/>
      <c r="K391" s="75"/>
      <c r="L391" s="46"/>
    </row>
    <row r="392" spans="2:12">
      <c r="B392" s="69" t="s">
        <v>41</v>
      </c>
      <c r="C392" s="178"/>
      <c r="D392" s="181"/>
      <c r="E392" s="181"/>
      <c r="F392" s="181"/>
      <c r="G392" s="184"/>
      <c r="H392" s="187"/>
      <c r="I392" s="61"/>
      <c r="J392" s="75"/>
      <c r="K392" s="75"/>
      <c r="L392" s="46"/>
    </row>
    <row r="393" spans="2:12">
      <c r="B393" s="69" t="s">
        <v>42</v>
      </c>
      <c r="C393" s="178"/>
      <c r="D393" s="181"/>
      <c r="E393" s="181"/>
      <c r="F393" s="181"/>
      <c r="G393" s="184"/>
      <c r="H393" s="187"/>
      <c r="I393" s="61"/>
      <c r="J393" s="48"/>
      <c r="K393" s="75"/>
      <c r="L393" s="46"/>
    </row>
    <row r="394" spans="2:12" ht="13.5" thickBot="1">
      <c r="B394" s="103" t="s">
        <v>43</v>
      </c>
      <c r="C394" s="179"/>
      <c r="D394" s="182"/>
      <c r="E394" s="182"/>
      <c r="F394" s="182"/>
      <c r="G394" s="185"/>
      <c r="H394" s="188"/>
      <c r="I394" s="62"/>
      <c r="J394" s="51"/>
      <c r="K394" s="63"/>
      <c r="L394" s="52"/>
    </row>
    <row r="395" spans="2:12">
      <c r="B395" s="68" t="s">
        <v>39</v>
      </c>
      <c r="C395" s="177">
        <f t="shared" ref="C395" si="52">+C390+1</f>
        <v>77</v>
      </c>
      <c r="D395" s="180">
        <f>VLOOKUP(C395,'Completar SOFSE'!$A$19:$E$462,2,0)</f>
        <v>60</v>
      </c>
      <c r="E395" s="180" t="str">
        <f>VLOOKUP(C395,'Completar SOFSE'!$A$19:$E$462,3,0)</f>
        <v>unidad</v>
      </c>
      <c r="F395" s="180" t="str">
        <f>VLOOKUP(C395,'Completar SOFSE'!$A$19:$E$462,4,0)</f>
        <v>NUM91312210000N</v>
      </c>
      <c r="G395" s="183" t="str">
        <f>VLOOKUP(C395,'Completar SOFSE'!$A$19:$E$462,5,0)</f>
        <v>MANGA DE GOMA PARA AIRE COMPRIMIDO, COMPLETA, PARA SISTEMA LPB. LOCOMOTORAS GENERAL MOTORS</v>
      </c>
      <c r="H395" s="186" t="str">
        <f>VLOOKUP(C395,'Completar SOFSE'!$A$19:$F$462,6,0)</f>
        <v>8155981 Pl.: 9-02-58</v>
      </c>
      <c r="I395" s="64"/>
      <c r="J395" s="75"/>
      <c r="K395" s="75"/>
      <c r="L395" s="46"/>
    </row>
    <row r="396" spans="2:12">
      <c r="B396" s="69" t="s">
        <v>40</v>
      </c>
      <c r="C396" s="178"/>
      <c r="D396" s="181"/>
      <c r="E396" s="181"/>
      <c r="F396" s="181"/>
      <c r="G396" s="184"/>
      <c r="H396" s="187"/>
      <c r="I396" s="61"/>
      <c r="J396" s="75"/>
      <c r="K396" s="75"/>
      <c r="L396" s="46"/>
    </row>
    <row r="397" spans="2:12">
      <c r="B397" s="69" t="s">
        <v>41</v>
      </c>
      <c r="C397" s="178"/>
      <c r="D397" s="181"/>
      <c r="E397" s="181"/>
      <c r="F397" s="181"/>
      <c r="G397" s="184"/>
      <c r="H397" s="187"/>
      <c r="I397" s="61"/>
      <c r="J397" s="75"/>
      <c r="K397" s="75"/>
      <c r="L397" s="46"/>
    </row>
    <row r="398" spans="2:12">
      <c r="B398" s="69" t="s">
        <v>42</v>
      </c>
      <c r="C398" s="178"/>
      <c r="D398" s="181"/>
      <c r="E398" s="181"/>
      <c r="F398" s="181"/>
      <c r="G398" s="184"/>
      <c r="H398" s="187"/>
      <c r="I398" s="61"/>
      <c r="J398" s="48"/>
      <c r="K398" s="75"/>
      <c r="L398" s="46"/>
    </row>
    <row r="399" spans="2:12" ht="13.5" thickBot="1">
      <c r="B399" s="103" t="s">
        <v>43</v>
      </c>
      <c r="C399" s="179"/>
      <c r="D399" s="182"/>
      <c r="E399" s="182"/>
      <c r="F399" s="182"/>
      <c r="G399" s="185"/>
      <c r="H399" s="188"/>
      <c r="I399" s="62"/>
      <c r="J399" s="51"/>
      <c r="K399" s="63"/>
      <c r="L399" s="52"/>
    </row>
    <row r="400" spans="2:12">
      <c r="B400" s="68" t="s">
        <v>39</v>
      </c>
      <c r="C400" s="177">
        <f t="shared" ref="C400" si="53">+C395+1</f>
        <v>78</v>
      </c>
      <c r="D400" s="180">
        <f>VLOOKUP(C400,'Completar SOFSE'!$A$19:$E$462,2,0)</f>
        <v>2</v>
      </c>
      <c r="E400" s="180" t="str">
        <f>VLOOKUP(C400,'Completar SOFSE'!$A$19:$E$462,3,0)</f>
        <v>unidad</v>
      </c>
      <c r="F400" s="180" t="str">
        <f>VLOOKUP(C400,'Completar SOFSE'!$A$19:$E$462,4,0)</f>
        <v>NUM91312960000N</v>
      </c>
      <c r="G400" s="183" t="str">
        <f>VLOOKUP(C400,'Completar SOFSE'!$A$19:$E$462,5,0)</f>
        <v>INTERRUPTOR ROTATIVO 10 A. 125 V. PARA LOCOMOTORAS GM G22 Y GT22.</v>
      </c>
      <c r="H400" s="186">
        <f>VLOOKUP(C400,'Completar SOFSE'!$A$19:$F$462,6,0)</f>
        <v>8441983</v>
      </c>
      <c r="I400" s="64"/>
      <c r="J400" s="75"/>
      <c r="K400" s="75"/>
      <c r="L400" s="46"/>
    </row>
    <row r="401" spans="2:12">
      <c r="B401" s="69" t="s">
        <v>40</v>
      </c>
      <c r="C401" s="178"/>
      <c r="D401" s="181"/>
      <c r="E401" s="181"/>
      <c r="F401" s="181"/>
      <c r="G401" s="184"/>
      <c r="H401" s="187"/>
      <c r="I401" s="61"/>
      <c r="J401" s="75"/>
      <c r="K401" s="75"/>
      <c r="L401" s="46"/>
    </row>
    <row r="402" spans="2:12">
      <c r="B402" s="69" t="s">
        <v>41</v>
      </c>
      <c r="C402" s="178"/>
      <c r="D402" s="181"/>
      <c r="E402" s="181"/>
      <c r="F402" s="181"/>
      <c r="G402" s="184"/>
      <c r="H402" s="187"/>
      <c r="I402" s="61"/>
      <c r="J402" s="75"/>
      <c r="K402" s="75"/>
      <c r="L402" s="46"/>
    </row>
    <row r="403" spans="2:12">
      <c r="B403" s="69" t="s">
        <v>42</v>
      </c>
      <c r="C403" s="178"/>
      <c r="D403" s="181"/>
      <c r="E403" s="181"/>
      <c r="F403" s="181"/>
      <c r="G403" s="184"/>
      <c r="H403" s="187"/>
      <c r="I403" s="61"/>
      <c r="J403" s="48"/>
      <c r="K403" s="75"/>
      <c r="L403" s="46"/>
    </row>
    <row r="404" spans="2:12" ht="13.5" thickBot="1">
      <c r="B404" s="103" t="s">
        <v>43</v>
      </c>
      <c r="C404" s="179"/>
      <c r="D404" s="182"/>
      <c r="E404" s="182"/>
      <c r="F404" s="182"/>
      <c r="G404" s="185"/>
      <c r="H404" s="188"/>
      <c r="I404" s="62"/>
      <c r="J404" s="51"/>
      <c r="K404" s="63"/>
      <c r="L404" s="52"/>
    </row>
    <row r="405" spans="2:12">
      <c r="B405" s="68" t="s">
        <v>39</v>
      </c>
      <c r="C405" s="177">
        <f>+C400+1</f>
        <v>79</v>
      </c>
      <c r="D405" s="180">
        <f>VLOOKUP(C405,'Completar SOFSE'!$A$19:$E$462,2,0)</f>
        <v>1</v>
      </c>
      <c r="E405" s="180" t="str">
        <f>VLOOKUP(C405,'Completar SOFSE'!$A$19:$E$462,3,0)</f>
        <v>unidad</v>
      </c>
      <c r="F405" s="180" t="str">
        <f>VLOOKUP(C405,'Completar SOFSE'!$A$19:$E$462,4,0)</f>
        <v>NUM00860404030N</v>
      </c>
      <c r="G405" s="183" t="str">
        <f>VLOOKUP(C405,'Completar SOFSE'!$A$19:$E$462,5,0)</f>
        <v>REGULADOR DE CARGA - COMPLETO.-</v>
      </c>
      <c r="H405" s="186">
        <f>VLOOKUP(C405,'Completar SOFSE'!$A$19:$F$462,6,0)</f>
        <v>8117013</v>
      </c>
      <c r="I405" s="64"/>
      <c r="J405" s="75"/>
      <c r="K405" s="75"/>
      <c r="L405" s="46"/>
    </row>
    <row r="406" spans="2:12">
      <c r="B406" s="69" t="s">
        <v>40</v>
      </c>
      <c r="C406" s="178"/>
      <c r="D406" s="181"/>
      <c r="E406" s="181"/>
      <c r="F406" s="181"/>
      <c r="G406" s="184"/>
      <c r="H406" s="187"/>
      <c r="I406" s="61"/>
      <c r="J406" s="75"/>
      <c r="K406" s="75"/>
      <c r="L406" s="46"/>
    </row>
    <row r="407" spans="2:12">
      <c r="B407" s="69" t="s">
        <v>41</v>
      </c>
      <c r="C407" s="178"/>
      <c r="D407" s="181"/>
      <c r="E407" s="181"/>
      <c r="F407" s="181"/>
      <c r="G407" s="184"/>
      <c r="H407" s="187"/>
      <c r="I407" s="61"/>
      <c r="J407" s="75"/>
      <c r="K407" s="75"/>
      <c r="L407" s="46"/>
    </row>
    <row r="408" spans="2:12">
      <c r="B408" s="69" t="s">
        <v>42</v>
      </c>
      <c r="C408" s="178"/>
      <c r="D408" s="181"/>
      <c r="E408" s="181"/>
      <c r="F408" s="181"/>
      <c r="G408" s="184"/>
      <c r="H408" s="187"/>
      <c r="I408" s="61"/>
      <c r="J408" s="48"/>
      <c r="K408" s="75"/>
      <c r="L408" s="46"/>
    </row>
    <row r="409" spans="2:12" ht="13.5" thickBot="1">
      <c r="B409" s="103" t="s">
        <v>43</v>
      </c>
      <c r="C409" s="179"/>
      <c r="D409" s="182"/>
      <c r="E409" s="182"/>
      <c r="F409" s="182"/>
      <c r="G409" s="185"/>
      <c r="H409" s="188"/>
      <c r="I409" s="62"/>
      <c r="J409" s="51"/>
      <c r="K409" s="63"/>
      <c r="L409" s="52"/>
    </row>
    <row r="410" spans="2:12">
      <c r="B410" s="68" t="s">
        <v>39</v>
      </c>
      <c r="C410" s="177">
        <f t="shared" ref="C410" si="54">+C405+1</f>
        <v>80</v>
      </c>
      <c r="D410" s="180">
        <f>VLOOKUP(C410,'Completar SOFSE'!$A$19:$E$462,2,0)</f>
        <v>10</v>
      </c>
      <c r="E410" s="180" t="str">
        <f>VLOOKUP(C410,'Completar SOFSE'!$A$19:$E$462,3,0)</f>
        <v>unidad</v>
      </c>
      <c r="F410" s="180" t="str">
        <f>VLOOKUP(C410,'Completar SOFSE'!$A$19:$E$462,4,0)</f>
        <v>NUM00860944210N</v>
      </c>
      <c r="G410" s="183" t="str">
        <f>VLOOKUP(C410,'Completar SOFSE'!$A$19:$E$462,5,0)</f>
        <v>RESISTENCIA 8 OHMS 400W R/F 8283943</v>
      </c>
      <c r="H410" s="186">
        <f>VLOOKUP(C410,'Completar SOFSE'!$A$19:$F$462,6,0)</f>
        <v>8283943</v>
      </c>
      <c r="I410" s="64"/>
      <c r="J410" s="75"/>
      <c r="K410" s="75"/>
      <c r="L410" s="46"/>
    </row>
    <row r="411" spans="2:12">
      <c r="B411" s="69" t="s">
        <v>40</v>
      </c>
      <c r="C411" s="178"/>
      <c r="D411" s="181"/>
      <c r="E411" s="181"/>
      <c r="F411" s="181"/>
      <c r="G411" s="184"/>
      <c r="H411" s="187"/>
      <c r="I411" s="61"/>
      <c r="J411" s="75"/>
      <c r="K411" s="75"/>
      <c r="L411" s="46"/>
    </row>
    <row r="412" spans="2:12">
      <c r="B412" s="69" t="s">
        <v>41</v>
      </c>
      <c r="C412" s="178"/>
      <c r="D412" s="181"/>
      <c r="E412" s="181"/>
      <c r="F412" s="181"/>
      <c r="G412" s="184"/>
      <c r="H412" s="187"/>
      <c r="I412" s="61"/>
      <c r="J412" s="75"/>
      <c r="K412" s="75"/>
      <c r="L412" s="46"/>
    </row>
    <row r="413" spans="2:12">
      <c r="B413" s="69" t="s">
        <v>42</v>
      </c>
      <c r="C413" s="178"/>
      <c r="D413" s="181"/>
      <c r="E413" s="181"/>
      <c r="F413" s="181"/>
      <c r="G413" s="184"/>
      <c r="H413" s="187"/>
      <c r="I413" s="61"/>
      <c r="J413" s="48"/>
      <c r="K413" s="75"/>
      <c r="L413" s="46"/>
    </row>
    <row r="414" spans="2:12" ht="13.5" thickBot="1">
      <c r="B414" s="103" t="s">
        <v>43</v>
      </c>
      <c r="C414" s="179"/>
      <c r="D414" s="182"/>
      <c r="E414" s="182"/>
      <c r="F414" s="182"/>
      <c r="G414" s="185"/>
      <c r="H414" s="188"/>
      <c r="I414" s="62"/>
      <c r="J414" s="51"/>
      <c r="K414" s="63"/>
      <c r="L414" s="52"/>
    </row>
    <row r="415" spans="2:12">
      <c r="B415" s="68" t="s">
        <v>39</v>
      </c>
      <c r="C415" s="177">
        <f t="shared" ref="C415" si="55">+C410+1</f>
        <v>81</v>
      </c>
      <c r="D415" s="180">
        <f>VLOOKUP(C415,'Completar SOFSE'!$A$19:$E$462,2,0)</f>
        <v>15</v>
      </c>
      <c r="E415" s="180" t="str">
        <f>VLOOKUP(C415,'Completar SOFSE'!$A$19:$E$462,3,0)</f>
        <v>unidad</v>
      </c>
      <c r="F415" s="180" t="str">
        <f>VLOOKUP(C415,'Completar SOFSE'!$A$19:$E$462,4,0)</f>
        <v>NUM00830300510N</v>
      </c>
      <c r="G415" s="183" t="str">
        <f>VLOOKUP(C415,'Completar SOFSE'!$A$19:$E$462,5,0)</f>
        <v>COJINETE BANCADA FRONTAL SUPERIOR B/M 0.79MM</v>
      </c>
      <c r="H415" s="186" t="str">
        <f>VLOOKUP(C415,'Completar SOFSE'!$A$19:$F$462,6,0)</f>
        <v>8455863 Pl:. 9.03.375/A</v>
      </c>
      <c r="I415" s="64"/>
      <c r="J415" s="75"/>
      <c r="K415" s="75"/>
      <c r="L415" s="46"/>
    </row>
    <row r="416" spans="2:12">
      <c r="B416" s="69" t="s">
        <v>40</v>
      </c>
      <c r="C416" s="178"/>
      <c r="D416" s="181"/>
      <c r="E416" s="181"/>
      <c r="F416" s="181"/>
      <c r="G416" s="184"/>
      <c r="H416" s="187"/>
      <c r="I416" s="61"/>
      <c r="J416" s="75"/>
      <c r="K416" s="75"/>
      <c r="L416" s="46"/>
    </row>
    <row r="417" spans="2:12">
      <c r="B417" s="69" t="s">
        <v>41</v>
      </c>
      <c r="C417" s="178"/>
      <c r="D417" s="181"/>
      <c r="E417" s="181"/>
      <c r="F417" s="181"/>
      <c r="G417" s="184"/>
      <c r="H417" s="187"/>
      <c r="I417" s="61"/>
      <c r="J417" s="75"/>
      <c r="K417" s="75"/>
      <c r="L417" s="46"/>
    </row>
    <row r="418" spans="2:12">
      <c r="B418" s="69" t="s">
        <v>42</v>
      </c>
      <c r="C418" s="178"/>
      <c r="D418" s="181"/>
      <c r="E418" s="181"/>
      <c r="F418" s="181"/>
      <c r="G418" s="184"/>
      <c r="H418" s="187"/>
      <c r="I418" s="61"/>
      <c r="J418" s="48"/>
      <c r="K418" s="75"/>
      <c r="L418" s="46"/>
    </row>
    <row r="419" spans="2:12" ht="13.5" thickBot="1">
      <c r="B419" s="103" t="s">
        <v>43</v>
      </c>
      <c r="C419" s="179"/>
      <c r="D419" s="182"/>
      <c r="E419" s="182"/>
      <c r="F419" s="182"/>
      <c r="G419" s="185"/>
      <c r="H419" s="188"/>
      <c r="I419" s="62"/>
      <c r="J419" s="51"/>
      <c r="K419" s="63"/>
      <c r="L419" s="52"/>
    </row>
    <row r="420" spans="2:12">
      <c r="B420" s="68" t="s">
        <v>39</v>
      </c>
      <c r="C420" s="177">
        <f t="shared" ref="C420" si="56">+C415+1</f>
        <v>82</v>
      </c>
      <c r="D420" s="180">
        <f>VLOOKUP(C420,'Completar SOFSE'!$A$19:$E$462,2,0)</f>
        <v>15</v>
      </c>
      <c r="E420" s="180" t="str">
        <f>VLOOKUP(C420,'Completar SOFSE'!$A$19:$E$462,3,0)</f>
        <v>unidad</v>
      </c>
      <c r="F420" s="180" t="str">
        <f>VLOOKUP(C420,'Completar SOFSE'!$A$19:$E$462,4,0)</f>
        <v>NUM00830300530N</v>
      </c>
      <c r="G420" s="183" t="str">
        <f>VLOOKUP(C420,'Completar SOFSE'!$A$19:$E$462,5,0)</f>
        <v>COJINETE BANCADA FRONTAL INFERIOR B/M 0.79MM</v>
      </c>
      <c r="H420" s="186" t="str">
        <f>VLOOKUP(C420,'Completar SOFSE'!$A$19:$F$462,6,0)</f>
        <v>8455683 Pl:. 9.03.375/B</v>
      </c>
      <c r="I420" s="64"/>
      <c r="J420" s="75"/>
      <c r="K420" s="75"/>
      <c r="L420" s="46"/>
    </row>
    <row r="421" spans="2:12">
      <c r="B421" s="69" t="s">
        <v>40</v>
      </c>
      <c r="C421" s="178"/>
      <c r="D421" s="181"/>
      <c r="E421" s="181"/>
      <c r="F421" s="181"/>
      <c r="G421" s="184"/>
      <c r="H421" s="187"/>
      <c r="I421" s="61"/>
      <c r="J421" s="75"/>
      <c r="K421" s="75"/>
      <c r="L421" s="46"/>
    </row>
    <row r="422" spans="2:12">
      <c r="B422" s="69" t="s">
        <v>41</v>
      </c>
      <c r="C422" s="178"/>
      <c r="D422" s="181"/>
      <c r="E422" s="181"/>
      <c r="F422" s="181"/>
      <c r="G422" s="184"/>
      <c r="H422" s="187"/>
      <c r="I422" s="61"/>
      <c r="J422" s="75"/>
      <c r="K422" s="75"/>
      <c r="L422" s="46"/>
    </row>
    <row r="423" spans="2:12">
      <c r="B423" s="69" t="s">
        <v>42</v>
      </c>
      <c r="C423" s="178"/>
      <c r="D423" s="181"/>
      <c r="E423" s="181"/>
      <c r="F423" s="181"/>
      <c r="G423" s="184"/>
      <c r="H423" s="187"/>
      <c r="I423" s="61"/>
      <c r="J423" s="48"/>
      <c r="K423" s="75"/>
      <c r="L423" s="46"/>
    </row>
    <row r="424" spans="2:12" ht="13.5" thickBot="1">
      <c r="B424" s="103" t="s">
        <v>43</v>
      </c>
      <c r="C424" s="179"/>
      <c r="D424" s="182"/>
      <c r="E424" s="182"/>
      <c r="F424" s="182"/>
      <c r="G424" s="185"/>
      <c r="H424" s="188"/>
      <c r="I424" s="62"/>
      <c r="J424" s="51"/>
      <c r="K424" s="63"/>
      <c r="L424" s="52"/>
    </row>
    <row r="425" spans="2:12">
      <c r="B425" s="68" t="s">
        <v>39</v>
      </c>
      <c r="C425" s="177">
        <f>+C420+1</f>
        <v>83</v>
      </c>
      <c r="D425" s="180">
        <f>VLOOKUP(C425,'Completar SOFSE'!$A$19:$E$462,2,0)</f>
        <v>3</v>
      </c>
      <c r="E425" s="180" t="str">
        <f>VLOOKUP(C425,'Completar SOFSE'!$A$19:$E$462,3,0)</f>
        <v>unidad</v>
      </c>
      <c r="F425" s="180" t="str">
        <f>VLOOKUP(C425,'Completar SOFSE'!$A$19:$E$462,4,0)</f>
        <v>NUM00830300810N</v>
      </c>
      <c r="G425" s="183" t="str">
        <f>VLOOKUP(C425,'Completar SOFSE'!$A$19:$E$462,5,0)</f>
        <v>COJINETE BANCADA CENTRAL SUPERIOR B/M 0.79MM</v>
      </c>
      <c r="H425" s="186" t="str">
        <f>VLOOKUP(C425,'Completar SOFSE'!$A$19:$F$462,6,0)</f>
        <v>8455851  Pl:. 9.03.379/A</v>
      </c>
      <c r="I425" s="64"/>
      <c r="J425" s="75"/>
      <c r="K425" s="75"/>
      <c r="L425" s="46"/>
    </row>
    <row r="426" spans="2:12">
      <c r="B426" s="69" t="s">
        <v>40</v>
      </c>
      <c r="C426" s="178"/>
      <c r="D426" s="181"/>
      <c r="E426" s="181"/>
      <c r="F426" s="181"/>
      <c r="G426" s="184"/>
      <c r="H426" s="187"/>
      <c r="I426" s="61"/>
      <c r="J426" s="75"/>
      <c r="K426" s="75"/>
      <c r="L426" s="46"/>
    </row>
    <row r="427" spans="2:12">
      <c r="B427" s="69" t="s">
        <v>41</v>
      </c>
      <c r="C427" s="178"/>
      <c r="D427" s="181"/>
      <c r="E427" s="181"/>
      <c r="F427" s="181"/>
      <c r="G427" s="184"/>
      <c r="H427" s="187"/>
      <c r="I427" s="61"/>
      <c r="J427" s="75"/>
      <c r="K427" s="75"/>
      <c r="L427" s="46"/>
    </row>
    <row r="428" spans="2:12">
      <c r="B428" s="69" t="s">
        <v>42</v>
      </c>
      <c r="C428" s="178"/>
      <c r="D428" s="181"/>
      <c r="E428" s="181"/>
      <c r="F428" s="181"/>
      <c r="G428" s="184"/>
      <c r="H428" s="187"/>
      <c r="I428" s="61"/>
      <c r="J428" s="48"/>
      <c r="K428" s="75"/>
      <c r="L428" s="46"/>
    </row>
    <row r="429" spans="2:12" ht="13.5" thickBot="1">
      <c r="B429" s="103" t="s">
        <v>43</v>
      </c>
      <c r="C429" s="179"/>
      <c r="D429" s="182"/>
      <c r="E429" s="182"/>
      <c r="F429" s="182"/>
      <c r="G429" s="185"/>
      <c r="H429" s="188"/>
      <c r="I429" s="62"/>
      <c r="J429" s="51"/>
      <c r="K429" s="63"/>
      <c r="L429" s="52"/>
    </row>
    <row r="430" spans="2:12">
      <c r="B430" s="68" t="s">
        <v>39</v>
      </c>
      <c r="C430" s="177">
        <f t="shared" ref="C430" si="57">+C425+1</f>
        <v>84</v>
      </c>
      <c r="D430" s="180">
        <f>VLOOKUP(C430,'Completar SOFSE'!$A$19:$E$462,2,0)</f>
        <v>3</v>
      </c>
      <c r="E430" s="180" t="str">
        <f>VLOOKUP(C430,'Completar SOFSE'!$A$19:$E$462,3,0)</f>
        <v>unidad</v>
      </c>
      <c r="F430" s="180" t="str">
        <f>VLOOKUP(C430,'Completar SOFSE'!$A$19:$E$462,4,0)</f>
        <v>NUM00830300830N</v>
      </c>
      <c r="G430" s="183" t="str">
        <f>VLOOKUP(C430,'Completar SOFSE'!$A$19:$E$462,5,0)</f>
        <v>COJINETE BANCADA CENTRAL INFERIOR B/M 0.79</v>
      </c>
      <c r="H430" s="186" t="str">
        <f>VLOOKUP(C430,'Completar SOFSE'!$A$19:$F$462,6,0)</f>
        <v>8455687 Pl:. 9.03.379/B</v>
      </c>
      <c r="I430" s="64"/>
      <c r="J430" s="75"/>
      <c r="K430" s="75"/>
      <c r="L430" s="46"/>
    </row>
    <row r="431" spans="2:12">
      <c r="B431" s="69" t="s">
        <v>40</v>
      </c>
      <c r="C431" s="178"/>
      <c r="D431" s="181"/>
      <c r="E431" s="181"/>
      <c r="F431" s="181"/>
      <c r="G431" s="184"/>
      <c r="H431" s="187"/>
      <c r="I431" s="61"/>
      <c r="J431" s="75"/>
      <c r="K431" s="75"/>
      <c r="L431" s="46"/>
    </row>
    <row r="432" spans="2:12">
      <c r="B432" s="69" t="s">
        <v>41</v>
      </c>
      <c r="C432" s="178"/>
      <c r="D432" s="181"/>
      <c r="E432" s="181"/>
      <c r="F432" s="181"/>
      <c r="G432" s="184"/>
      <c r="H432" s="187"/>
      <c r="I432" s="61"/>
      <c r="J432" s="75"/>
      <c r="K432" s="75"/>
      <c r="L432" s="46"/>
    </row>
    <row r="433" spans="2:12">
      <c r="B433" s="69" t="s">
        <v>42</v>
      </c>
      <c r="C433" s="178"/>
      <c r="D433" s="181"/>
      <c r="E433" s="181"/>
      <c r="F433" s="181"/>
      <c r="G433" s="184"/>
      <c r="H433" s="187"/>
      <c r="I433" s="61"/>
      <c r="J433" s="48"/>
      <c r="K433" s="75"/>
      <c r="L433" s="46"/>
    </row>
    <row r="434" spans="2:12" ht="13.5" thickBot="1">
      <c r="B434" s="103" t="s">
        <v>43</v>
      </c>
      <c r="C434" s="179"/>
      <c r="D434" s="182"/>
      <c r="E434" s="182"/>
      <c r="F434" s="182"/>
      <c r="G434" s="185"/>
      <c r="H434" s="188"/>
      <c r="I434" s="62"/>
      <c r="J434" s="51"/>
      <c r="K434" s="63"/>
      <c r="L434" s="52"/>
    </row>
    <row r="435" spans="2:12">
      <c r="B435" s="68" t="s">
        <v>39</v>
      </c>
      <c r="C435" s="177">
        <f t="shared" ref="C435" si="58">+C430+1</f>
        <v>85</v>
      </c>
      <c r="D435" s="180">
        <f>VLOOKUP(C435,'Completar SOFSE'!$A$19:$E$462,2,0)</f>
        <v>3</v>
      </c>
      <c r="E435" s="180" t="str">
        <f>VLOOKUP(C435,'Completar SOFSE'!$A$19:$E$462,3,0)</f>
        <v>unidad</v>
      </c>
      <c r="F435" s="180" t="str">
        <f>VLOOKUP(C435,'Completar SOFSE'!$A$19:$E$462,4,0)</f>
        <v>NUM00830301110N</v>
      </c>
      <c r="G435" s="183" t="str">
        <f>VLOOKUP(C435,'Completar SOFSE'!$A$19:$E$462,5,0)</f>
        <v>COJINETE BANCADA TRASERO SUPERIOR B/M 0.79MM</v>
      </c>
      <c r="H435" s="186" t="str">
        <f>VLOOKUP(C435,'Completar SOFSE'!$A$19:$F$462,6,0)</f>
        <v>8455845 Pl:. 9.03.377/A</v>
      </c>
      <c r="I435" s="64"/>
      <c r="J435" s="75"/>
      <c r="K435" s="75"/>
      <c r="L435" s="46"/>
    </row>
    <row r="436" spans="2:12">
      <c r="B436" s="69" t="s">
        <v>40</v>
      </c>
      <c r="C436" s="178"/>
      <c r="D436" s="181"/>
      <c r="E436" s="181"/>
      <c r="F436" s="181"/>
      <c r="G436" s="184"/>
      <c r="H436" s="187"/>
      <c r="I436" s="61"/>
      <c r="J436" s="75"/>
      <c r="K436" s="75"/>
      <c r="L436" s="46"/>
    </row>
    <row r="437" spans="2:12">
      <c r="B437" s="69" t="s">
        <v>41</v>
      </c>
      <c r="C437" s="178"/>
      <c r="D437" s="181"/>
      <c r="E437" s="181"/>
      <c r="F437" s="181"/>
      <c r="G437" s="184"/>
      <c r="H437" s="187"/>
      <c r="I437" s="61"/>
      <c r="J437" s="75"/>
      <c r="K437" s="75"/>
      <c r="L437" s="46"/>
    </row>
    <row r="438" spans="2:12">
      <c r="B438" s="69" t="s">
        <v>42</v>
      </c>
      <c r="C438" s="178"/>
      <c r="D438" s="181"/>
      <c r="E438" s="181"/>
      <c r="F438" s="181"/>
      <c r="G438" s="184"/>
      <c r="H438" s="187"/>
      <c r="I438" s="61"/>
      <c r="J438" s="48"/>
      <c r="K438" s="75"/>
      <c r="L438" s="46"/>
    </row>
    <row r="439" spans="2:12" ht="13.5" thickBot="1">
      <c r="B439" s="103" t="s">
        <v>43</v>
      </c>
      <c r="C439" s="179"/>
      <c r="D439" s="182"/>
      <c r="E439" s="182"/>
      <c r="F439" s="182"/>
      <c r="G439" s="185"/>
      <c r="H439" s="188"/>
      <c r="I439" s="62"/>
      <c r="J439" s="51"/>
      <c r="K439" s="63"/>
      <c r="L439" s="52"/>
    </row>
    <row r="440" spans="2:12">
      <c r="B440" s="68" t="s">
        <v>39</v>
      </c>
      <c r="C440" s="177">
        <f t="shared" ref="C440" si="59">+C435+1</f>
        <v>86</v>
      </c>
      <c r="D440" s="180">
        <f>VLOOKUP(C440,'Completar SOFSE'!$A$19:$E$462,2,0)</f>
        <v>3</v>
      </c>
      <c r="E440" s="180" t="str">
        <f>VLOOKUP(C440,'Completar SOFSE'!$A$19:$E$462,3,0)</f>
        <v>unidad</v>
      </c>
      <c r="F440" s="180" t="str">
        <f>VLOOKUP(C440,'Completar SOFSE'!$A$19:$E$462,4,0)</f>
        <v>NUM00830301130N</v>
      </c>
      <c r="G440" s="183" t="str">
        <f>VLOOKUP(C440,'Completar SOFSE'!$A$19:$E$462,5,0)</f>
        <v>COJINETE BANCADA TRASERO INFERIOR B/M 0.79MM</v>
      </c>
      <c r="H440" s="186">
        <f>VLOOKUP(C440,'Completar SOFSE'!$A$19:$F$462,6,0)</f>
        <v>8455679</v>
      </c>
      <c r="I440" s="64"/>
      <c r="J440" s="75"/>
      <c r="K440" s="75"/>
      <c r="L440" s="46"/>
    </row>
    <row r="441" spans="2:12">
      <c r="B441" s="69" t="s">
        <v>40</v>
      </c>
      <c r="C441" s="178"/>
      <c r="D441" s="181"/>
      <c r="E441" s="181"/>
      <c r="F441" s="181"/>
      <c r="G441" s="184"/>
      <c r="H441" s="187"/>
      <c r="I441" s="61"/>
      <c r="J441" s="75"/>
      <c r="K441" s="75"/>
      <c r="L441" s="46"/>
    </row>
    <row r="442" spans="2:12">
      <c r="B442" s="69" t="s">
        <v>41</v>
      </c>
      <c r="C442" s="178"/>
      <c r="D442" s="181"/>
      <c r="E442" s="181"/>
      <c r="F442" s="181"/>
      <c r="G442" s="184"/>
      <c r="H442" s="187"/>
      <c r="I442" s="61"/>
      <c r="J442" s="75"/>
      <c r="K442" s="75"/>
      <c r="L442" s="46"/>
    </row>
    <row r="443" spans="2:12">
      <c r="B443" s="69" t="s">
        <v>42</v>
      </c>
      <c r="C443" s="178"/>
      <c r="D443" s="181"/>
      <c r="E443" s="181"/>
      <c r="F443" s="181"/>
      <c r="G443" s="184"/>
      <c r="H443" s="187"/>
      <c r="I443" s="61"/>
      <c r="J443" s="48"/>
      <c r="K443" s="75"/>
      <c r="L443" s="46"/>
    </row>
    <row r="444" spans="2:12" ht="13.5" thickBot="1">
      <c r="B444" s="103" t="s">
        <v>43</v>
      </c>
      <c r="C444" s="179"/>
      <c r="D444" s="182"/>
      <c r="E444" s="182"/>
      <c r="F444" s="182"/>
      <c r="G444" s="185"/>
      <c r="H444" s="188"/>
      <c r="I444" s="62"/>
      <c r="J444" s="51"/>
      <c r="K444" s="63"/>
      <c r="L444" s="52"/>
    </row>
    <row r="445" spans="2:12">
      <c r="B445" s="68" t="s">
        <v>39</v>
      </c>
      <c r="C445" s="177">
        <f>+C440+1</f>
        <v>87</v>
      </c>
      <c r="D445" s="180">
        <f>VLOOKUP(C445,'Completar SOFSE'!$A$19:$E$462,2,0)</f>
        <v>6</v>
      </c>
      <c r="E445" s="180" t="str">
        <f>VLOOKUP(C445,'Completar SOFSE'!$A$19:$E$462,3,0)</f>
        <v>unidad</v>
      </c>
      <c r="F445" s="180" t="str">
        <f>VLOOKUP(C445,'Completar SOFSE'!$A$19:$E$462,4,0)</f>
        <v>NUM00830301550N</v>
      </c>
      <c r="G445" s="183" t="str">
        <f>VLOOKUP(C445,'Completar SOFSE'!$A$19:$E$462,5,0)</f>
        <v>COLLAR DE EMPUJE DEL CIGÜEÑAL S/M. 0,38 MM. (.015), PARA LOCOMOTORA GENERAL MOTORS. R/F: 8081194.</v>
      </c>
      <c r="H445" s="186">
        <f>VLOOKUP(C445,'Completar SOFSE'!$A$19:$F$462,6,0)</f>
        <v>8081194</v>
      </c>
      <c r="I445" s="64"/>
      <c r="J445" s="75"/>
      <c r="K445" s="75"/>
      <c r="L445" s="46"/>
    </row>
    <row r="446" spans="2:12">
      <c r="B446" s="69" t="s">
        <v>40</v>
      </c>
      <c r="C446" s="178"/>
      <c r="D446" s="181"/>
      <c r="E446" s="181"/>
      <c r="F446" s="181"/>
      <c r="G446" s="184"/>
      <c r="H446" s="187"/>
      <c r="I446" s="61"/>
      <c r="J446" s="75"/>
      <c r="K446" s="75"/>
      <c r="L446" s="46"/>
    </row>
    <row r="447" spans="2:12">
      <c r="B447" s="69" t="s">
        <v>41</v>
      </c>
      <c r="C447" s="178"/>
      <c r="D447" s="181"/>
      <c r="E447" s="181"/>
      <c r="F447" s="181"/>
      <c r="G447" s="184"/>
      <c r="H447" s="187"/>
      <c r="I447" s="61"/>
      <c r="J447" s="75"/>
      <c r="K447" s="75"/>
      <c r="L447" s="46"/>
    </row>
    <row r="448" spans="2:12">
      <c r="B448" s="69" t="s">
        <v>42</v>
      </c>
      <c r="C448" s="178"/>
      <c r="D448" s="181"/>
      <c r="E448" s="181"/>
      <c r="F448" s="181"/>
      <c r="G448" s="184"/>
      <c r="H448" s="187"/>
      <c r="I448" s="61"/>
      <c r="J448" s="48"/>
      <c r="K448" s="75"/>
      <c r="L448" s="46"/>
    </row>
    <row r="449" spans="2:12" ht="13.5" thickBot="1">
      <c r="B449" s="103" t="s">
        <v>43</v>
      </c>
      <c r="C449" s="179"/>
      <c r="D449" s="182"/>
      <c r="E449" s="182"/>
      <c r="F449" s="182"/>
      <c r="G449" s="185"/>
      <c r="H449" s="188"/>
      <c r="I449" s="62"/>
      <c r="J449" s="51"/>
      <c r="K449" s="63"/>
      <c r="L449" s="52"/>
    </row>
    <row r="450" spans="2:12">
      <c r="B450" s="68" t="s">
        <v>39</v>
      </c>
      <c r="C450" s="177">
        <f t="shared" ref="C450" si="60">+C445+1</f>
        <v>88</v>
      </c>
      <c r="D450" s="180">
        <f>VLOOKUP(C450,'Completar SOFSE'!$A$19:$E$462,2,0)</f>
        <v>12</v>
      </c>
      <c r="E450" s="180" t="str">
        <f>VLOOKUP(C450,'Completar SOFSE'!$A$19:$E$462,3,0)</f>
        <v>unidad</v>
      </c>
      <c r="F450" s="180" t="str">
        <f>VLOOKUP(C450,'Completar SOFSE'!$A$19:$E$462,4,0)</f>
        <v>NUM00830302170N</v>
      </c>
      <c r="G450" s="183" t="str">
        <f>VLOOKUP(C450,'Completar SOFSE'!$A$19:$E$462,5,0)</f>
        <v>COJINETE DE BIELA SUPERIOR SUBMEDIDA 1, PARA MD 645 DE LOCOMOTORAS GM. R/F: 8354119</v>
      </c>
      <c r="H450" s="186">
        <f>VLOOKUP(C450,'Completar SOFSE'!$A$19:$F$462,6,0)</f>
        <v>8354119</v>
      </c>
      <c r="I450" s="64"/>
      <c r="J450" s="75"/>
      <c r="K450" s="75"/>
      <c r="L450" s="46"/>
    </row>
    <row r="451" spans="2:12">
      <c r="B451" s="69" t="s">
        <v>40</v>
      </c>
      <c r="C451" s="178"/>
      <c r="D451" s="181"/>
      <c r="E451" s="181"/>
      <c r="F451" s="181"/>
      <c r="G451" s="184"/>
      <c r="H451" s="187"/>
      <c r="I451" s="61"/>
      <c r="J451" s="75"/>
      <c r="K451" s="75"/>
      <c r="L451" s="46"/>
    </row>
    <row r="452" spans="2:12">
      <c r="B452" s="69" t="s">
        <v>41</v>
      </c>
      <c r="C452" s="178"/>
      <c r="D452" s="181"/>
      <c r="E452" s="181"/>
      <c r="F452" s="181"/>
      <c r="G452" s="184"/>
      <c r="H452" s="187"/>
      <c r="I452" s="61"/>
      <c r="J452" s="75"/>
      <c r="K452" s="75"/>
      <c r="L452" s="46"/>
    </row>
    <row r="453" spans="2:12">
      <c r="B453" s="69" t="s">
        <v>42</v>
      </c>
      <c r="C453" s="178"/>
      <c r="D453" s="181"/>
      <c r="E453" s="181"/>
      <c r="F453" s="181"/>
      <c r="G453" s="184"/>
      <c r="H453" s="187"/>
      <c r="I453" s="61"/>
      <c r="J453" s="48"/>
      <c r="K453" s="75"/>
      <c r="L453" s="46"/>
    </row>
    <row r="454" spans="2:12" ht="13.5" thickBot="1">
      <c r="B454" s="103" t="s">
        <v>43</v>
      </c>
      <c r="C454" s="179"/>
      <c r="D454" s="182"/>
      <c r="E454" s="182"/>
      <c r="F454" s="182"/>
      <c r="G454" s="185"/>
      <c r="H454" s="188"/>
      <c r="I454" s="62"/>
      <c r="J454" s="51"/>
      <c r="K454" s="63"/>
      <c r="L454" s="52"/>
    </row>
    <row r="455" spans="2:12">
      <c r="B455" s="68" t="s">
        <v>39</v>
      </c>
      <c r="C455" s="177">
        <f t="shared" ref="C455" si="61">+C450+1</f>
        <v>89</v>
      </c>
      <c r="D455" s="180">
        <f>VLOOKUP(C455,'Completar SOFSE'!$A$19:$E$462,2,0)</f>
        <v>12</v>
      </c>
      <c r="E455" s="180" t="str">
        <f>VLOOKUP(C455,'Completar SOFSE'!$A$19:$E$462,3,0)</f>
        <v>unidad</v>
      </c>
      <c r="F455" s="180" t="str">
        <f>VLOOKUP(C455,'Completar SOFSE'!$A$19:$E$462,4,0)</f>
        <v>NUM00830302190N</v>
      </c>
      <c r="G455" s="183" t="str">
        <f>VLOOKUP(C455,'Completar SOFSE'!$A$19:$E$462,5,0)</f>
        <v>COJINETE DE BIELA INFERIOR SUBMEDIDA 1, PARA MD 645 DE LOCOMOTORAS GM. R/F: 8137807</v>
      </c>
      <c r="H455" s="186">
        <f>VLOOKUP(C455,'Completar SOFSE'!$A$19:$F$462,6,0)</f>
        <v>8137807</v>
      </c>
      <c r="I455" s="64"/>
      <c r="J455" s="75"/>
      <c r="K455" s="75"/>
      <c r="L455" s="46"/>
    </row>
    <row r="456" spans="2:12">
      <c r="B456" s="69" t="s">
        <v>40</v>
      </c>
      <c r="C456" s="178"/>
      <c r="D456" s="181"/>
      <c r="E456" s="181"/>
      <c r="F456" s="181"/>
      <c r="G456" s="184"/>
      <c r="H456" s="187"/>
      <c r="I456" s="61"/>
      <c r="J456" s="75"/>
      <c r="K456" s="75"/>
      <c r="L456" s="46"/>
    </row>
    <row r="457" spans="2:12">
      <c r="B457" s="69" t="s">
        <v>41</v>
      </c>
      <c r="C457" s="178"/>
      <c r="D457" s="181"/>
      <c r="E457" s="181"/>
      <c r="F457" s="181"/>
      <c r="G457" s="184"/>
      <c r="H457" s="187"/>
      <c r="I457" s="61"/>
      <c r="J457" s="75"/>
      <c r="K457" s="75"/>
      <c r="L457" s="46"/>
    </row>
    <row r="458" spans="2:12">
      <c r="B458" s="69" t="s">
        <v>42</v>
      </c>
      <c r="C458" s="178"/>
      <c r="D458" s="181"/>
      <c r="E458" s="181"/>
      <c r="F458" s="181"/>
      <c r="G458" s="184"/>
      <c r="H458" s="187"/>
      <c r="I458" s="61"/>
      <c r="J458" s="48"/>
      <c r="K458" s="75"/>
      <c r="L458" s="46"/>
    </row>
    <row r="459" spans="2:12" ht="13.5" thickBot="1">
      <c r="B459" s="103" t="s">
        <v>43</v>
      </c>
      <c r="C459" s="179"/>
      <c r="D459" s="182"/>
      <c r="E459" s="182"/>
      <c r="F459" s="182"/>
      <c r="G459" s="185"/>
      <c r="H459" s="188"/>
      <c r="I459" s="62"/>
      <c r="J459" s="51"/>
      <c r="K459" s="63"/>
      <c r="L459" s="52"/>
    </row>
    <row r="460" spans="2:12">
      <c r="B460" s="68" t="s">
        <v>39</v>
      </c>
      <c r="C460" s="177">
        <f t="shared" ref="C460" si="62">+C455+1</f>
        <v>90</v>
      </c>
      <c r="D460" s="180">
        <f>VLOOKUP(C460,'Completar SOFSE'!$A$19:$E$462,2,0)</f>
        <v>1</v>
      </c>
      <c r="E460" s="180" t="str">
        <f>VLOOKUP(C460,'Completar SOFSE'!$A$19:$E$462,3,0)</f>
        <v>unidad</v>
      </c>
      <c r="F460" s="180" t="str">
        <f>VLOOKUP(C460,'Completar SOFSE'!$A$19:$E$462,4,0)</f>
        <v>NUM00810110690N</v>
      </c>
      <c r="G460" s="183" t="str">
        <f>VLOOKUP(C460,'Completar SOFSE'!$A$19:$E$462,5,0)</f>
        <v>Conjunto barra conexión intermedia exterior. Locomotoras GM.</v>
      </c>
      <c r="H460" s="186" t="str">
        <f>VLOOKUP(C460,'Completar SOFSE'!$A$19:$F$462,6,0)</f>
        <v>8099416 Pl: 008101DTMR0152</v>
      </c>
      <c r="I460" s="64"/>
      <c r="J460" s="75"/>
      <c r="K460" s="75"/>
      <c r="L460" s="46"/>
    </row>
    <row r="461" spans="2:12">
      <c r="B461" s="69" t="s">
        <v>40</v>
      </c>
      <c r="C461" s="178"/>
      <c r="D461" s="181"/>
      <c r="E461" s="181"/>
      <c r="F461" s="181"/>
      <c r="G461" s="184"/>
      <c r="H461" s="187"/>
      <c r="I461" s="61"/>
      <c r="J461" s="75"/>
      <c r="K461" s="75"/>
      <c r="L461" s="46"/>
    </row>
    <row r="462" spans="2:12">
      <c r="B462" s="69" t="s">
        <v>41</v>
      </c>
      <c r="C462" s="178"/>
      <c r="D462" s="181"/>
      <c r="E462" s="181"/>
      <c r="F462" s="181"/>
      <c r="G462" s="184"/>
      <c r="H462" s="187"/>
      <c r="I462" s="61"/>
      <c r="J462" s="75"/>
      <c r="K462" s="75"/>
      <c r="L462" s="46"/>
    </row>
    <row r="463" spans="2:12">
      <c r="B463" s="69" t="s">
        <v>42</v>
      </c>
      <c r="C463" s="178"/>
      <c r="D463" s="181"/>
      <c r="E463" s="181"/>
      <c r="F463" s="181"/>
      <c r="G463" s="184"/>
      <c r="H463" s="187"/>
      <c r="I463" s="61"/>
      <c r="J463" s="48"/>
      <c r="K463" s="75"/>
      <c r="L463" s="46"/>
    </row>
    <row r="464" spans="2:12" ht="13.5" thickBot="1">
      <c r="B464" s="103" t="s">
        <v>43</v>
      </c>
      <c r="C464" s="179"/>
      <c r="D464" s="182"/>
      <c r="E464" s="182"/>
      <c r="F464" s="182"/>
      <c r="G464" s="185"/>
      <c r="H464" s="188"/>
      <c r="I464" s="62"/>
      <c r="J464" s="51"/>
      <c r="K464" s="63"/>
      <c r="L464" s="52"/>
    </row>
    <row r="465" spans="2:12">
      <c r="B465" s="68" t="s">
        <v>39</v>
      </c>
      <c r="C465" s="177">
        <f>+C460+1</f>
        <v>91</v>
      </c>
      <c r="D465" s="180">
        <f>VLOOKUP(C465,'Completar SOFSE'!$A$19:$E$462,2,0)</f>
        <v>13</v>
      </c>
      <c r="E465" s="180" t="str">
        <f>VLOOKUP(C465,'Completar SOFSE'!$A$19:$E$462,3,0)</f>
        <v>unidad</v>
      </c>
      <c r="F465" s="180" t="str">
        <f>VLOOKUP(C465,'Completar SOFSE'!$A$19:$E$462,4,0)</f>
        <v>NUM00810112610N</v>
      </c>
      <c r="G465" s="183" t="str">
        <f>VLOOKUP(C465,'Completar SOFSE'!$A$19:$E$462,5,0)</f>
        <v>PERNO ENTRE BARRA CONEXION Y LEVA PORTAZAPATA - COMPLETA.-</v>
      </c>
      <c r="H465" s="186">
        <f>VLOOKUP(C465,'Completar SOFSE'!$A$19:$F$462,6,0)</f>
        <v>8133931</v>
      </c>
      <c r="I465" s="64"/>
      <c r="J465" s="75"/>
      <c r="K465" s="75"/>
      <c r="L465" s="46"/>
    </row>
    <row r="466" spans="2:12">
      <c r="B466" s="69" t="s">
        <v>40</v>
      </c>
      <c r="C466" s="178"/>
      <c r="D466" s="181"/>
      <c r="E466" s="181"/>
      <c r="F466" s="181"/>
      <c r="G466" s="184"/>
      <c r="H466" s="187"/>
      <c r="I466" s="61"/>
      <c r="J466" s="75"/>
      <c r="K466" s="75"/>
      <c r="L466" s="46"/>
    </row>
    <row r="467" spans="2:12">
      <c r="B467" s="69" t="s">
        <v>41</v>
      </c>
      <c r="C467" s="178"/>
      <c r="D467" s="181"/>
      <c r="E467" s="181"/>
      <c r="F467" s="181"/>
      <c r="G467" s="184"/>
      <c r="H467" s="187"/>
      <c r="I467" s="61"/>
      <c r="J467" s="75"/>
      <c r="K467" s="75"/>
      <c r="L467" s="46"/>
    </row>
    <row r="468" spans="2:12">
      <c r="B468" s="69" t="s">
        <v>42</v>
      </c>
      <c r="C468" s="178"/>
      <c r="D468" s="181"/>
      <c r="E468" s="181"/>
      <c r="F468" s="181"/>
      <c r="G468" s="184"/>
      <c r="H468" s="187"/>
      <c r="I468" s="61"/>
      <c r="J468" s="48"/>
      <c r="K468" s="75"/>
      <c r="L468" s="46"/>
    </row>
    <row r="469" spans="2:12" ht="13.5" thickBot="1">
      <c r="B469" s="103" t="s">
        <v>43</v>
      </c>
      <c r="C469" s="179"/>
      <c r="D469" s="182"/>
      <c r="E469" s="182"/>
      <c r="F469" s="182"/>
      <c r="G469" s="185"/>
      <c r="H469" s="188"/>
      <c r="I469" s="62"/>
      <c r="J469" s="51"/>
      <c r="K469" s="63"/>
      <c r="L469" s="52"/>
    </row>
    <row r="470" spans="2:12">
      <c r="B470" s="68" t="s">
        <v>39</v>
      </c>
      <c r="C470" s="177">
        <f t="shared" ref="C470" si="63">+C465+1</f>
        <v>92</v>
      </c>
      <c r="D470" s="180">
        <f>VLOOKUP(C470,'Completar SOFSE'!$A$19:$E$462,2,0)</f>
        <v>13</v>
      </c>
      <c r="E470" s="180" t="str">
        <f>VLOOKUP(C470,'Completar SOFSE'!$A$19:$E$462,3,0)</f>
        <v>unidad</v>
      </c>
      <c r="F470" s="180" t="str">
        <f>VLOOKUP(C470,'Completar SOFSE'!$A$19:$E$462,4,0)</f>
        <v>NUM00810112930N</v>
      </c>
      <c r="G470" s="183" t="str">
        <f>VLOOKUP(C470,'Completar SOFSE'!$A$19:$E$462,5,0)</f>
        <v>PERNO ENTRE REGULADOR - BARRA Y LEVA PORTAZAPATA - COMPLETO. BOGIE. LOCOMOTORA EMD GM</v>
      </c>
      <c r="H470" s="186" t="str">
        <f>VLOOKUP(C470,'Completar SOFSE'!$A$19:$F$462,6,0)</f>
        <v>8090839 Pl: 08101DTMR0449</v>
      </c>
      <c r="I470" s="64"/>
      <c r="J470" s="75"/>
      <c r="K470" s="75"/>
      <c r="L470" s="46"/>
    </row>
    <row r="471" spans="2:12">
      <c r="B471" s="69" t="s">
        <v>40</v>
      </c>
      <c r="C471" s="178"/>
      <c r="D471" s="181"/>
      <c r="E471" s="181"/>
      <c r="F471" s="181"/>
      <c r="G471" s="184"/>
      <c r="H471" s="187"/>
      <c r="I471" s="61"/>
      <c r="J471" s="75"/>
      <c r="K471" s="75"/>
      <c r="L471" s="46"/>
    </row>
    <row r="472" spans="2:12">
      <c r="B472" s="69" t="s">
        <v>41</v>
      </c>
      <c r="C472" s="178"/>
      <c r="D472" s="181"/>
      <c r="E472" s="181"/>
      <c r="F472" s="181"/>
      <c r="G472" s="184"/>
      <c r="H472" s="187"/>
      <c r="I472" s="61"/>
      <c r="J472" s="75"/>
      <c r="K472" s="75"/>
      <c r="L472" s="46"/>
    </row>
    <row r="473" spans="2:12">
      <c r="B473" s="69" t="s">
        <v>42</v>
      </c>
      <c r="C473" s="178"/>
      <c r="D473" s="181"/>
      <c r="E473" s="181"/>
      <c r="F473" s="181"/>
      <c r="G473" s="184"/>
      <c r="H473" s="187"/>
      <c r="I473" s="61"/>
      <c r="J473" s="48"/>
      <c r="K473" s="75"/>
      <c r="L473" s="46"/>
    </row>
    <row r="474" spans="2:12" ht="13.5" thickBot="1">
      <c r="B474" s="103" t="s">
        <v>43</v>
      </c>
      <c r="C474" s="179"/>
      <c r="D474" s="182"/>
      <c r="E474" s="182"/>
      <c r="F474" s="182"/>
      <c r="G474" s="185"/>
      <c r="H474" s="188"/>
      <c r="I474" s="62"/>
      <c r="J474" s="51"/>
      <c r="K474" s="63"/>
      <c r="L474" s="52"/>
    </row>
    <row r="475" spans="2:12">
      <c r="B475" s="68" t="s">
        <v>39</v>
      </c>
      <c r="C475" s="177">
        <f t="shared" ref="C475" si="64">+C470+1</f>
        <v>93</v>
      </c>
      <c r="D475" s="180">
        <f>VLOOKUP(C475,'Completar SOFSE'!$A$19:$E$462,2,0)</f>
        <v>48</v>
      </c>
      <c r="E475" s="180" t="str">
        <f>VLOOKUP(C475,'Completar SOFSE'!$A$19:$E$462,3,0)</f>
        <v>unidad</v>
      </c>
      <c r="F475" s="180" t="str">
        <f>VLOOKUP(C475,'Completar SOFSE'!$A$19:$E$462,4,0)</f>
        <v>NUM00810114110N</v>
      </c>
      <c r="G475" s="183" t="str">
        <f>VLOOKUP(C475,'Completar SOFSE'!$A$19:$E$462,5,0)</f>
        <v>GUARDAPOLVO PARA EJE MOTRIZ.-</v>
      </c>
      <c r="H475" s="186">
        <f>VLOOKUP(C475,'Completar SOFSE'!$A$19:$F$462,6,0)</f>
        <v>8407506</v>
      </c>
      <c r="I475" s="64"/>
      <c r="J475" s="75"/>
      <c r="K475" s="75"/>
      <c r="L475" s="46"/>
    </row>
    <row r="476" spans="2:12">
      <c r="B476" s="69" t="s">
        <v>40</v>
      </c>
      <c r="C476" s="178"/>
      <c r="D476" s="181"/>
      <c r="E476" s="181"/>
      <c r="F476" s="181"/>
      <c r="G476" s="184"/>
      <c r="H476" s="187"/>
      <c r="I476" s="61"/>
      <c r="J476" s="75"/>
      <c r="K476" s="75"/>
      <c r="L476" s="46"/>
    </row>
    <row r="477" spans="2:12">
      <c r="B477" s="69" t="s">
        <v>41</v>
      </c>
      <c r="C477" s="178"/>
      <c r="D477" s="181"/>
      <c r="E477" s="181"/>
      <c r="F477" s="181"/>
      <c r="G477" s="184"/>
      <c r="H477" s="187"/>
      <c r="I477" s="61"/>
      <c r="J477" s="75"/>
      <c r="K477" s="75"/>
      <c r="L477" s="46"/>
    </row>
    <row r="478" spans="2:12">
      <c r="B478" s="69" t="s">
        <v>42</v>
      </c>
      <c r="C478" s="178"/>
      <c r="D478" s="181"/>
      <c r="E478" s="181"/>
      <c r="F478" s="181"/>
      <c r="G478" s="184"/>
      <c r="H478" s="187"/>
      <c r="I478" s="61"/>
      <c r="J478" s="48"/>
      <c r="K478" s="75"/>
      <c r="L478" s="46"/>
    </row>
    <row r="479" spans="2:12" ht="13.5" thickBot="1">
      <c r="B479" s="103" t="s">
        <v>43</v>
      </c>
      <c r="C479" s="179"/>
      <c r="D479" s="182"/>
      <c r="E479" s="182"/>
      <c r="F479" s="182"/>
      <c r="G479" s="185"/>
      <c r="H479" s="188"/>
      <c r="I479" s="62"/>
      <c r="J479" s="51"/>
      <c r="K479" s="63"/>
      <c r="L479" s="52"/>
    </row>
    <row r="480" spans="2:12">
      <c r="B480" s="68" t="s">
        <v>39</v>
      </c>
      <c r="C480" s="177">
        <f t="shared" ref="C480" si="65">+C475+1</f>
        <v>94</v>
      </c>
      <c r="D480" s="180">
        <f>VLOOKUP(C480,'Completar SOFSE'!$A$19:$E$462,2,0)</f>
        <v>136</v>
      </c>
      <c r="E480" s="180" t="str">
        <f>VLOOKUP(C480,'Completar SOFSE'!$A$19:$E$462,3,0)</f>
        <v>unidad</v>
      </c>
      <c r="F480" s="180" t="str">
        <f>VLOOKUP(C480,'Completar SOFSE'!$A$19:$E$462,4,0)</f>
        <v>NUM00810114970N</v>
      </c>
      <c r="G480" s="183" t="str">
        <f>VLOOKUP(C480,'Completar SOFSE'!$A$19:$E$462,5,0)</f>
        <v>SELLO DE FIELTRO LADO MOTOR Y PIÃ'ON.-</v>
      </c>
      <c r="H480" s="186">
        <f>VLOOKUP(C480,'Completar SOFSE'!$A$19:$F$462,6,0)</f>
        <v>8250267</v>
      </c>
      <c r="I480" s="64"/>
      <c r="J480" s="75"/>
      <c r="K480" s="75"/>
      <c r="L480" s="46"/>
    </row>
    <row r="481" spans="2:12">
      <c r="B481" s="69" t="s">
        <v>40</v>
      </c>
      <c r="C481" s="178"/>
      <c r="D481" s="181"/>
      <c r="E481" s="181"/>
      <c r="F481" s="181"/>
      <c r="G481" s="184"/>
      <c r="H481" s="187"/>
      <c r="I481" s="61"/>
      <c r="J481" s="75"/>
      <c r="K481" s="75"/>
      <c r="L481" s="46"/>
    </row>
    <row r="482" spans="2:12">
      <c r="B482" s="69" t="s">
        <v>41</v>
      </c>
      <c r="C482" s="178"/>
      <c r="D482" s="181"/>
      <c r="E482" s="181"/>
      <c r="F482" s="181"/>
      <c r="G482" s="184"/>
      <c r="H482" s="187"/>
      <c r="I482" s="61"/>
      <c r="J482" s="75"/>
      <c r="K482" s="75"/>
      <c r="L482" s="46"/>
    </row>
    <row r="483" spans="2:12">
      <c r="B483" s="69" t="s">
        <v>42</v>
      </c>
      <c r="C483" s="178"/>
      <c r="D483" s="181"/>
      <c r="E483" s="181"/>
      <c r="F483" s="181"/>
      <c r="G483" s="184"/>
      <c r="H483" s="187"/>
      <c r="I483" s="61"/>
      <c r="J483" s="48"/>
      <c r="K483" s="75"/>
      <c r="L483" s="46"/>
    </row>
    <row r="484" spans="2:12" ht="13.5" thickBot="1">
      <c r="B484" s="103" t="s">
        <v>43</v>
      </c>
      <c r="C484" s="179"/>
      <c r="D484" s="182"/>
      <c r="E484" s="182"/>
      <c r="F484" s="182"/>
      <c r="G484" s="185"/>
      <c r="H484" s="188"/>
      <c r="I484" s="62"/>
      <c r="J484" s="51"/>
      <c r="K484" s="63"/>
      <c r="L484" s="52"/>
    </row>
    <row r="485" spans="2:12">
      <c r="B485" s="68" t="s">
        <v>39</v>
      </c>
      <c r="C485" s="177">
        <f>+C480+1</f>
        <v>95</v>
      </c>
      <c r="D485" s="180">
        <f>VLOOKUP(C485,'Completar SOFSE'!$A$19:$E$462,2,0)</f>
        <v>85</v>
      </c>
      <c r="E485" s="180" t="str">
        <f>VLOOKUP(C485,'Completar SOFSE'!$A$19:$E$462,3,0)</f>
        <v>unidad</v>
      </c>
      <c r="F485" s="180" t="str">
        <f>VLOOKUP(C485,'Completar SOFSE'!$A$19:$E$462,4,0)</f>
        <v>NUM00810115050N</v>
      </c>
      <c r="G485" s="183" t="str">
        <f>VLOOKUP(C485,'Completar SOFSE'!$A$19:$E$462,5,0)</f>
        <v>SELLO DE FIELTRO LADO CUBO DE RUEDA</v>
      </c>
      <c r="H485" s="186">
        <f>VLOOKUP(C485,'Completar SOFSE'!$A$19:$F$462,6,0)</f>
        <v>8250387</v>
      </c>
      <c r="I485" s="64"/>
      <c r="J485" s="75"/>
      <c r="K485" s="75"/>
      <c r="L485" s="46"/>
    </row>
    <row r="486" spans="2:12">
      <c r="B486" s="69" t="s">
        <v>40</v>
      </c>
      <c r="C486" s="178"/>
      <c r="D486" s="181"/>
      <c r="E486" s="181"/>
      <c r="F486" s="181"/>
      <c r="G486" s="184"/>
      <c r="H486" s="187"/>
      <c r="I486" s="61"/>
      <c r="J486" s="75"/>
      <c r="K486" s="75"/>
      <c r="L486" s="46"/>
    </row>
    <row r="487" spans="2:12">
      <c r="B487" s="69" t="s">
        <v>41</v>
      </c>
      <c r="C487" s="178"/>
      <c r="D487" s="181"/>
      <c r="E487" s="181"/>
      <c r="F487" s="181"/>
      <c r="G487" s="184"/>
      <c r="H487" s="187"/>
      <c r="I487" s="61"/>
      <c r="J487" s="75"/>
      <c r="K487" s="75"/>
      <c r="L487" s="46"/>
    </row>
    <row r="488" spans="2:12">
      <c r="B488" s="69" t="s">
        <v>42</v>
      </c>
      <c r="C488" s="178"/>
      <c r="D488" s="181"/>
      <c r="E488" s="181"/>
      <c r="F488" s="181"/>
      <c r="G488" s="184"/>
      <c r="H488" s="187"/>
      <c r="I488" s="61"/>
      <c r="J488" s="48"/>
      <c r="K488" s="75"/>
      <c r="L488" s="46"/>
    </row>
    <row r="489" spans="2:12" ht="13.5" thickBot="1">
      <c r="B489" s="103" t="s">
        <v>43</v>
      </c>
      <c r="C489" s="179"/>
      <c r="D489" s="182"/>
      <c r="E489" s="182"/>
      <c r="F489" s="182"/>
      <c r="G489" s="185"/>
      <c r="H489" s="188"/>
      <c r="I489" s="62"/>
      <c r="J489" s="51"/>
      <c r="K489" s="63"/>
      <c r="L489" s="52"/>
    </row>
    <row r="490" spans="2:12">
      <c r="B490" s="68" t="s">
        <v>39</v>
      </c>
      <c r="C490" s="177">
        <f t="shared" ref="C490" si="66">+C485+1</f>
        <v>96</v>
      </c>
      <c r="D490" s="180">
        <f>VLOOKUP(C490,'Completar SOFSE'!$A$19:$E$462,2,0)</f>
        <v>30</v>
      </c>
      <c r="E490" s="180" t="str">
        <f>VLOOKUP(C490,'Completar SOFSE'!$A$19:$E$462,3,0)</f>
        <v>unidad</v>
      </c>
      <c r="F490" s="180" t="str">
        <f>VLOOKUP(C490,'Completar SOFSE'!$A$19:$E$462,4,0)</f>
        <v>NUM00810115710N</v>
      </c>
      <c r="G490" s="183" t="str">
        <f>VLOOKUP(C490,'Completar SOFSE'!$A$19:$E$462,5,0)</f>
        <v>TORNILLO DE ACERO CABEZA T ROSCA UNC 25.4 MM (1" - 8 HILO X 191 MM.-</v>
      </c>
      <c r="H490" s="186">
        <f>VLOOKUP(C490,'Completar SOFSE'!$A$19:$F$462,6,0)</f>
        <v>8322027</v>
      </c>
      <c r="I490" s="64"/>
      <c r="J490" s="75"/>
      <c r="K490" s="75"/>
      <c r="L490" s="46"/>
    </row>
    <row r="491" spans="2:12">
      <c r="B491" s="69" t="s">
        <v>40</v>
      </c>
      <c r="C491" s="178"/>
      <c r="D491" s="181"/>
      <c r="E491" s="181"/>
      <c r="F491" s="181"/>
      <c r="G491" s="184"/>
      <c r="H491" s="187"/>
      <c r="I491" s="61"/>
      <c r="J491" s="75"/>
      <c r="K491" s="75"/>
      <c r="L491" s="46"/>
    </row>
    <row r="492" spans="2:12">
      <c r="B492" s="69" t="s">
        <v>41</v>
      </c>
      <c r="C492" s="178"/>
      <c r="D492" s="181"/>
      <c r="E492" s="181"/>
      <c r="F492" s="181"/>
      <c r="G492" s="184"/>
      <c r="H492" s="187"/>
      <c r="I492" s="61"/>
      <c r="J492" s="75"/>
      <c r="K492" s="75"/>
      <c r="L492" s="46"/>
    </row>
    <row r="493" spans="2:12">
      <c r="B493" s="69" t="s">
        <v>42</v>
      </c>
      <c r="C493" s="178"/>
      <c r="D493" s="181"/>
      <c r="E493" s="181"/>
      <c r="F493" s="181"/>
      <c r="G493" s="184"/>
      <c r="H493" s="187"/>
      <c r="I493" s="61"/>
      <c r="J493" s="48"/>
      <c r="K493" s="75"/>
      <c r="L493" s="46"/>
    </row>
    <row r="494" spans="2:12" ht="13.5" thickBot="1">
      <c r="B494" s="103" t="s">
        <v>43</v>
      </c>
      <c r="C494" s="179"/>
      <c r="D494" s="182"/>
      <c r="E494" s="182"/>
      <c r="F494" s="182"/>
      <c r="G494" s="185"/>
      <c r="H494" s="188"/>
      <c r="I494" s="62"/>
      <c r="J494" s="51"/>
      <c r="K494" s="63"/>
      <c r="L494" s="52"/>
    </row>
    <row r="495" spans="2:12">
      <c r="B495" s="68" t="s">
        <v>39</v>
      </c>
      <c r="C495" s="177">
        <f t="shared" ref="C495" si="67">+C490+1</f>
        <v>97</v>
      </c>
      <c r="D495" s="180">
        <f>VLOOKUP(C495,'Completar SOFSE'!$A$19:$E$462,2,0)</f>
        <v>15</v>
      </c>
      <c r="E495" s="180" t="str">
        <f>VLOOKUP(C495,'Completar SOFSE'!$A$19:$E$462,3,0)</f>
        <v>unidad</v>
      </c>
      <c r="F495" s="180" t="str">
        <f>VLOOKUP(C495,'Completar SOFSE'!$A$19:$E$462,4,0)</f>
        <v>NUM00810116130N</v>
      </c>
      <c r="G495" s="183" t="str">
        <f>VLOOKUP(C495,'Completar SOFSE'!$A$19:$E$462,5,0)</f>
        <v>PERNO RETENEDOR.-</v>
      </c>
      <c r="H495" s="186">
        <f>VLOOKUP(C495,'Completar SOFSE'!$A$19:$F$462,6,0)</f>
        <v>8107342</v>
      </c>
      <c r="I495" s="64"/>
      <c r="J495" s="75"/>
      <c r="K495" s="75"/>
      <c r="L495" s="46"/>
    </row>
    <row r="496" spans="2:12">
      <c r="B496" s="69" t="s">
        <v>40</v>
      </c>
      <c r="C496" s="178"/>
      <c r="D496" s="181"/>
      <c r="E496" s="181"/>
      <c r="F496" s="181"/>
      <c r="G496" s="184"/>
      <c r="H496" s="187"/>
      <c r="I496" s="61"/>
      <c r="J496" s="75"/>
      <c r="K496" s="75"/>
      <c r="L496" s="46"/>
    </row>
    <row r="497" spans="2:12">
      <c r="B497" s="69" t="s">
        <v>41</v>
      </c>
      <c r="C497" s="178"/>
      <c r="D497" s="181"/>
      <c r="E497" s="181"/>
      <c r="F497" s="181"/>
      <c r="G497" s="184"/>
      <c r="H497" s="187"/>
      <c r="I497" s="61"/>
      <c r="J497" s="75"/>
      <c r="K497" s="75"/>
      <c r="L497" s="46"/>
    </row>
    <row r="498" spans="2:12">
      <c r="B498" s="69" t="s">
        <v>42</v>
      </c>
      <c r="C498" s="178"/>
      <c r="D498" s="181"/>
      <c r="E498" s="181"/>
      <c r="F498" s="181"/>
      <c r="G498" s="184"/>
      <c r="H498" s="187"/>
      <c r="I498" s="61"/>
      <c r="J498" s="48"/>
      <c r="K498" s="75"/>
      <c r="L498" s="46"/>
    </row>
    <row r="499" spans="2:12" ht="13.5" thickBot="1">
      <c r="B499" s="103" t="s">
        <v>43</v>
      </c>
      <c r="C499" s="179"/>
      <c r="D499" s="182"/>
      <c r="E499" s="182"/>
      <c r="F499" s="182"/>
      <c r="G499" s="185"/>
      <c r="H499" s="188"/>
      <c r="I499" s="62"/>
      <c r="J499" s="51"/>
      <c r="K499" s="63"/>
      <c r="L499" s="52"/>
    </row>
    <row r="500" spans="2:12">
      <c r="B500" s="68" t="s">
        <v>39</v>
      </c>
      <c r="C500" s="177">
        <f t="shared" ref="C500" si="68">+C495+1</f>
        <v>98</v>
      </c>
      <c r="D500" s="180">
        <f>VLOOKUP(C500,'Completar SOFSE'!$A$19:$E$462,2,0)</f>
        <v>12</v>
      </c>
      <c r="E500" s="180" t="str">
        <f>VLOOKUP(C500,'Completar SOFSE'!$A$19:$E$462,3,0)</f>
        <v>unidad</v>
      </c>
      <c r="F500" s="180" t="str">
        <f>VLOOKUP(C500,'Completar SOFSE'!$A$19:$E$462,4,0)</f>
        <v>NUM89128535760N</v>
      </c>
      <c r="G500" s="183" t="str">
        <f>VLOOKUP(C500,'Completar SOFSE'!$A$19:$E$462,5,0)</f>
        <v>BULON CABEZA HEXAGONAL ROSCA W DE ACERO 7/8" X 241.3 MM 9 HILOS GRADO 5</v>
      </c>
      <c r="H500" s="186">
        <f>VLOOKUP(C500,'Completar SOFSE'!$A$19:$F$462,6,0)</f>
        <v>9442064</v>
      </c>
      <c r="I500" s="64"/>
      <c r="J500" s="75"/>
      <c r="K500" s="75"/>
      <c r="L500" s="46"/>
    </row>
    <row r="501" spans="2:12">
      <c r="B501" s="69" t="s">
        <v>40</v>
      </c>
      <c r="C501" s="178"/>
      <c r="D501" s="181"/>
      <c r="E501" s="181"/>
      <c r="F501" s="181"/>
      <c r="G501" s="184"/>
      <c r="H501" s="187"/>
      <c r="I501" s="61"/>
      <c r="J501" s="75"/>
      <c r="K501" s="75"/>
      <c r="L501" s="46"/>
    </row>
    <row r="502" spans="2:12">
      <c r="B502" s="69" t="s">
        <v>41</v>
      </c>
      <c r="C502" s="178"/>
      <c r="D502" s="181"/>
      <c r="E502" s="181"/>
      <c r="F502" s="181"/>
      <c r="G502" s="184"/>
      <c r="H502" s="187"/>
      <c r="I502" s="61"/>
      <c r="J502" s="75"/>
      <c r="K502" s="75"/>
      <c r="L502" s="46"/>
    </row>
    <row r="503" spans="2:12">
      <c r="B503" s="69" t="s">
        <v>42</v>
      </c>
      <c r="C503" s="178"/>
      <c r="D503" s="181"/>
      <c r="E503" s="181"/>
      <c r="F503" s="181"/>
      <c r="G503" s="184"/>
      <c r="H503" s="187"/>
      <c r="I503" s="61"/>
      <c r="J503" s="48"/>
      <c r="K503" s="75"/>
      <c r="L503" s="46"/>
    </row>
    <row r="504" spans="2:12" ht="13.5" thickBot="1">
      <c r="B504" s="103" t="s">
        <v>43</v>
      </c>
      <c r="C504" s="179"/>
      <c r="D504" s="182"/>
      <c r="E504" s="182"/>
      <c r="F504" s="182"/>
      <c r="G504" s="185"/>
      <c r="H504" s="188"/>
      <c r="I504" s="62"/>
      <c r="J504" s="51"/>
      <c r="K504" s="63"/>
      <c r="L504" s="52"/>
    </row>
    <row r="505" spans="2:12">
      <c r="B505" s="68" t="s">
        <v>39</v>
      </c>
      <c r="C505" s="177">
        <f>+C500+1</f>
        <v>99</v>
      </c>
      <c r="D505" s="180">
        <f>VLOOKUP(C505,'Completar SOFSE'!$A$19:$E$462,2,0)</f>
        <v>5</v>
      </c>
      <c r="E505" s="180" t="str">
        <f>VLOOKUP(C505,'Completar SOFSE'!$A$19:$E$462,3,0)</f>
        <v>unidad</v>
      </c>
      <c r="F505" s="180" t="str">
        <f>VLOOKUP(C505,'Completar SOFSE'!$A$19:$E$462,4,0)</f>
        <v>NUM00820100190N</v>
      </c>
      <c r="G505" s="183" t="str">
        <f>VLOOKUP(C505,'Completar SOFSE'!$A$19:$E$462,5,0)</f>
        <v>PLAC FRIC P/GUIA GANC TRAC</v>
      </c>
      <c r="H505" s="186">
        <f>VLOOKUP(C505,'Completar SOFSE'!$A$19:$F$462,6,0)</f>
        <v>8233412</v>
      </c>
      <c r="I505" s="64"/>
      <c r="J505" s="75"/>
      <c r="K505" s="75"/>
      <c r="L505" s="46"/>
    </row>
    <row r="506" spans="2:12">
      <c r="B506" s="69" t="s">
        <v>40</v>
      </c>
      <c r="C506" s="178"/>
      <c r="D506" s="181"/>
      <c r="E506" s="181"/>
      <c r="F506" s="181"/>
      <c r="G506" s="184"/>
      <c r="H506" s="187"/>
      <c r="I506" s="61"/>
      <c r="J506" s="75"/>
      <c r="K506" s="75"/>
      <c r="L506" s="46"/>
    </row>
    <row r="507" spans="2:12">
      <c r="B507" s="69" t="s">
        <v>41</v>
      </c>
      <c r="C507" s="178"/>
      <c r="D507" s="181"/>
      <c r="E507" s="181"/>
      <c r="F507" s="181"/>
      <c r="G507" s="184"/>
      <c r="H507" s="187"/>
      <c r="I507" s="61"/>
      <c r="J507" s="75"/>
      <c r="K507" s="75"/>
      <c r="L507" s="46"/>
    </row>
    <row r="508" spans="2:12">
      <c r="B508" s="69" t="s">
        <v>42</v>
      </c>
      <c r="C508" s="178"/>
      <c r="D508" s="181"/>
      <c r="E508" s="181"/>
      <c r="F508" s="181"/>
      <c r="G508" s="184"/>
      <c r="H508" s="187"/>
      <c r="I508" s="61"/>
      <c r="J508" s="48"/>
      <c r="K508" s="75"/>
      <c r="L508" s="46"/>
    </row>
    <row r="509" spans="2:12" ht="13.5" thickBot="1">
      <c r="B509" s="103" t="s">
        <v>43</v>
      </c>
      <c r="C509" s="179"/>
      <c r="D509" s="182"/>
      <c r="E509" s="182"/>
      <c r="F509" s="182"/>
      <c r="G509" s="185"/>
      <c r="H509" s="188"/>
      <c r="I509" s="62"/>
      <c r="J509" s="51"/>
      <c r="K509" s="63"/>
      <c r="L509" s="52"/>
    </row>
    <row r="510" spans="2:12">
      <c r="B510" s="68" t="s">
        <v>39</v>
      </c>
      <c r="C510" s="177">
        <f t="shared" ref="C510" si="69">+C505+1</f>
        <v>100</v>
      </c>
      <c r="D510" s="180">
        <f>VLOOKUP(C510,'Completar SOFSE'!$A$19:$E$462,2,0)</f>
        <v>5</v>
      </c>
      <c r="E510" s="180" t="str">
        <f>VLOOKUP(C510,'Completar SOFSE'!$A$19:$E$462,3,0)</f>
        <v>unidad</v>
      </c>
      <c r="F510" s="180" t="str">
        <f>VLOOKUP(C510,'Completar SOFSE'!$A$19:$E$462,4,0)</f>
        <v>NUM00830610270N</v>
      </c>
      <c r="G510" s="183" t="str">
        <f>VLOOKUP(C510,'Completar SOFSE'!$A$19:$E$462,5,0)</f>
        <v>ACOPLE SUP. DE MEDIDOR. DE COMBUSTIBLE R/F 8195968</v>
      </c>
      <c r="H510" s="186">
        <f>VLOOKUP(C510,'Completar SOFSE'!$A$19:$F$462,6,0)</f>
        <v>8195968</v>
      </c>
      <c r="I510" s="64"/>
      <c r="J510" s="75"/>
      <c r="K510" s="75"/>
      <c r="L510" s="46"/>
    </row>
    <row r="511" spans="2:12">
      <c r="B511" s="69" t="s">
        <v>40</v>
      </c>
      <c r="C511" s="178"/>
      <c r="D511" s="181"/>
      <c r="E511" s="181"/>
      <c r="F511" s="181"/>
      <c r="G511" s="184"/>
      <c r="H511" s="187"/>
      <c r="I511" s="61"/>
      <c r="J511" s="75"/>
      <c r="K511" s="75"/>
      <c r="L511" s="46"/>
    </row>
    <row r="512" spans="2:12">
      <c r="B512" s="69" t="s">
        <v>41</v>
      </c>
      <c r="C512" s="178"/>
      <c r="D512" s="181"/>
      <c r="E512" s="181"/>
      <c r="F512" s="181"/>
      <c r="G512" s="184"/>
      <c r="H512" s="187"/>
      <c r="I512" s="61"/>
      <c r="J512" s="75"/>
      <c r="K512" s="75"/>
      <c r="L512" s="46"/>
    </row>
    <row r="513" spans="2:12">
      <c r="B513" s="69" t="s">
        <v>42</v>
      </c>
      <c r="C513" s="178"/>
      <c r="D513" s="181"/>
      <c r="E513" s="181"/>
      <c r="F513" s="181"/>
      <c r="G513" s="184"/>
      <c r="H513" s="187"/>
      <c r="I513" s="61"/>
      <c r="J513" s="48"/>
      <c r="K513" s="75"/>
      <c r="L513" s="46"/>
    </row>
    <row r="514" spans="2:12" ht="13.5" thickBot="1">
      <c r="B514" s="103" t="s">
        <v>43</v>
      </c>
      <c r="C514" s="179"/>
      <c r="D514" s="182"/>
      <c r="E514" s="182"/>
      <c r="F514" s="182"/>
      <c r="G514" s="185"/>
      <c r="H514" s="188"/>
      <c r="I514" s="62"/>
      <c r="J514" s="51"/>
      <c r="K514" s="63"/>
      <c r="L514" s="52"/>
    </row>
    <row r="515" spans="2:12">
      <c r="B515" s="68" t="s">
        <v>39</v>
      </c>
      <c r="C515" s="177">
        <f t="shared" ref="C515" si="70">+C510+1</f>
        <v>101</v>
      </c>
      <c r="D515" s="180">
        <f>VLOOKUP(C515,'Completar SOFSE'!$A$19:$E$462,2,0)</f>
        <v>1</v>
      </c>
      <c r="E515" s="180" t="str">
        <f>VLOOKUP(C515,'Completar SOFSE'!$A$19:$E$462,3,0)</f>
        <v>unidad</v>
      </c>
      <c r="F515" s="180" t="str">
        <f>VLOOKUP(C515,'Completar SOFSE'!$A$19:$E$462,4,0)</f>
        <v>NUM00830614300N</v>
      </c>
      <c r="G515" s="183" t="str">
        <f>VLOOKUP(C515,'Completar SOFSE'!$A$19:$E$462,5,0)</f>
        <v>SOPORTE DE RETÃ%N. R/F 9514144</v>
      </c>
      <c r="H515" s="186">
        <f>VLOOKUP(C515,'Completar SOFSE'!$A$19:$F$462,6,0)</f>
        <v>9514144</v>
      </c>
      <c r="I515" s="64"/>
      <c r="J515" s="75"/>
      <c r="K515" s="75"/>
      <c r="L515" s="46"/>
    </row>
    <row r="516" spans="2:12">
      <c r="B516" s="69" t="s">
        <v>40</v>
      </c>
      <c r="C516" s="178"/>
      <c r="D516" s="181"/>
      <c r="E516" s="181"/>
      <c r="F516" s="181"/>
      <c r="G516" s="184"/>
      <c r="H516" s="187"/>
      <c r="I516" s="61"/>
      <c r="J516" s="75"/>
      <c r="K516" s="75"/>
      <c r="L516" s="46"/>
    </row>
    <row r="517" spans="2:12">
      <c r="B517" s="69" t="s">
        <v>41</v>
      </c>
      <c r="C517" s="178"/>
      <c r="D517" s="181"/>
      <c r="E517" s="181"/>
      <c r="F517" s="181"/>
      <c r="G517" s="184"/>
      <c r="H517" s="187"/>
      <c r="I517" s="61"/>
      <c r="J517" s="75"/>
      <c r="K517" s="75"/>
      <c r="L517" s="46"/>
    </row>
    <row r="518" spans="2:12">
      <c r="B518" s="69" t="s">
        <v>42</v>
      </c>
      <c r="C518" s="178"/>
      <c r="D518" s="181"/>
      <c r="E518" s="181"/>
      <c r="F518" s="181"/>
      <c r="G518" s="184"/>
      <c r="H518" s="187"/>
      <c r="I518" s="61"/>
      <c r="J518" s="48"/>
      <c r="K518" s="75"/>
      <c r="L518" s="46"/>
    </row>
    <row r="519" spans="2:12" ht="13.5" thickBot="1">
      <c r="B519" s="103" t="s">
        <v>43</v>
      </c>
      <c r="C519" s="179"/>
      <c r="D519" s="182"/>
      <c r="E519" s="182"/>
      <c r="F519" s="182"/>
      <c r="G519" s="185"/>
      <c r="H519" s="188"/>
      <c r="I519" s="62"/>
      <c r="J519" s="51"/>
      <c r="K519" s="63"/>
      <c r="L519" s="52"/>
    </row>
    <row r="520" spans="2:12">
      <c r="B520" s="68" t="s">
        <v>39</v>
      </c>
      <c r="C520" s="177">
        <f t="shared" ref="C520" si="71">+C515+1</f>
        <v>102</v>
      </c>
      <c r="D520" s="180">
        <f>VLOOKUP(C520,'Completar SOFSE'!$A$19:$E$462,2,0)</f>
        <v>1</v>
      </c>
      <c r="E520" s="180" t="str">
        <f>VLOOKUP(C520,'Completar SOFSE'!$A$19:$E$462,3,0)</f>
        <v>unidad</v>
      </c>
      <c r="F520" s="180" t="str">
        <f>VLOOKUP(C520,'Completar SOFSE'!$A$19:$E$462,4,0)</f>
        <v>NUM00850124800N</v>
      </c>
      <c r="G520" s="183" t="str">
        <f>VLOOKUP(C520,'Completar SOFSE'!$A$19:$E$462,5,0)</f>
        <v>PRESOSTATO DE CONTROL DEL COMPRESOR</v>
      </c>
      <c r="H520" s="186">
        <f>VLOOKUP(C520,'Completar SOFSE'!$A$19:$F$462,6,0)</f>
        <v>40048972</v>
      </c>
      <c r="I520" s="64"/>
      <c r="J520" s="75"/>
      <c r="K520" s="75"/>
      <c r="L520" s="46"/>
    </row>
    <row r="521" spans="2:12">
      <c r="B521" s="69" t="s">
        <v>40</v>
      </c>
      <c r="C521" s="178"/>
      <c r="D521" s="181"/>
      <c r="E521" s="181"/>
      <c r="F521" s="181"/>
      <c r="G521" s="184"/>
      <c r="H521" s="187"/>
      <c r="I521" s="61"/>
      <c r="J521" s="75"/>
      <c r="K521" s="75"/>
      <c r="L521" s="46"/>
    </row>
    <row r="522" spans="2:12">
      <c r="B522" s="69" t="s">
        <v>41</v>
      </c>
      <c r="C522" s="178"/>
      <c r="D522" s="181"/>
      <c r="E522" s="181"/>
      <c r="F522" s="181"/>
      <c r="G522" s="184"/>
      <c r="H522" s="187"/>
      <c r="I522" s="61"/>
      <c r="J522" s="75"/>
      <c r="K522" s="75"/>
      <c r="L522" s="46"/>
    </row>
    <row r="523" spans="2:12">
      <c r="B523" s="69" t="s">
        <v>42</v>
      </c>
      <c r="C523" s="178"/>
      <c r="D523" s="181"/>
      <c r="E523" s="181"/>
      <c r="F523" s="181"/>
      <c r="G523" s="184"/>
      <c r="H523" s="187"/>
      <c r="I523" s="61"/>
      <c r="J523" s="48"/>
      <c r="K523" s="75"/>
      <c r="L523" s="46"/>
    </row>
    <row r="524" spans="2:12" ht="13.5" thickBot="1">
      <c r="B524" s="103" t="s">
        <v>43</v>
      </c>
      <c r="C524" s="179"/>
      <c r="D524" s="182"/>
      <c r="E524" s="182"/>
      <c r="F524" s="182"/>
      <c r="G524" s="185"/>
      <c r="H524" s="188"/>
      <c r="I524" s="62"/>
      <c r="J524" s="51"/>
      <c r="K524" s="63"/>
      <c r="L524" s="52"/>
    </row>
    <row r="525" spans="2:12">
      <c r="B525" s="68" t="s">
        <v>39</v>
      </c>
      <c r="C525" s="177">
        <f>+C520+1</f>
        <v>103</v>
      </c>
      <c r="D525" s="180">
        <f>VLOOKUP(C525,'Completar SOFSE'!$A$19:$E$462,2,0)</f>
        <v>2</v>
      </c>
      <c r="E525" s="180" t="str">
        <f>VLOOKUP(C525,'Completar SOFSE'!$A$19:$E$462,3,0)</f>
        <v>unidad</v>
      </c>
      <c r="F525" s="180" t="str">
        <f>VLOOKUP(C525,'Completar SOFSE'!$A$19:$E$462,4,0)</f>
        <v>NUM00850600010N</v>
      </c>
      <c r="G525" s="183" t="str">
        <f>VLOOKUP(C525,'Completar SOFSE'!$A$19:$E$462,5,0)</f>
        <v>VALVULA</v>
      </c>
      <c r="H525" s="186">
        <f>VLOOKUP(C525,'Completar SOFSE'!$A$19:$F$462,6,0)</f>
        <v>8464204</v>
      </c>
      <c r="I525" s="64"/>
      <c r="J525" s="75"/>
      <c r="K525" s="75"/>
      <c r="L525" s="46"/>
    </row>
    <row r="526" spans="2:12">
      <c r="B526" s="69" t="s">
        <v>40</v>
      </c>
      <c r="C526" s="178"/>
      <c r="D526" s="181"/>
      <c r="E526" s="181"/>
      <c r="F526" s="181"/>
      <c r="G526" s="184"/>
      <c r="H526" s="187"/>
      <c r="I526" s="61"/>
      <c r="J526" s="75"/>
      <c r="K526" s="75"/>
      <c r="L526" s="46"/>
    </row>
    <row r="527" spans="2:12">
      <c r="B527" s="69" t="s">
        <v>41</v>
      </c>
      <c r="C527" s="178"/>
      <c r="D527" s="181"/>
      <c r="E527" s="181"/>
      <c r="F527" s="181"/>
      <c r="G527" s="184"/>
      <c r="H527" s="187"/>
      <c r="I527" s="61"/>
      <c r="J527" s="75"/>
      <c r="K527" s="75"/>
      <c r="L527" s="46"/>
    </row>
    <row r="528" spans="2:12">
      <c r="B528" s="69" t="s">
        <v>42</v>
      </c>
      <c r="C528" s="178"/>
      <c r="D528" s="181"/>
      <c r="E528" s="181"/>
      <c r="F528" s="181"/>
      <c r="G528" s="184"/>
      <c r="H528" s="187"/>
      <c r="I528" s="61"/>
      <c r="J528" s="48"/>
      <c r="K528" s="75"/>
      <c r="L528" s="46"/>
    </row>
    <row r="529" spans="2:12" ht="13.5" thickBot="1">
      <c r="B529" s="103" t="s">
        <v>43</v>
      </c>
      <c r="C529" s="179"/>
      <c r="D529" s="182"/>
      <c r="E529" s="182"/>
      <c r="F529" s="182"/>
      <c r="G529" s="185"/>
      <c r="H529" s="188"/>
      <c r="I529" s="62"/>
      <c r="J529" s="51"/>
      <c r="K529" s="63"/>
      <c r="L529" s="52"/>
    </row>
    <row r="530" spans="2:12">
      <c r="B530" s="68" t="s">
        <v>39</v>
      </c>
      <c r="C530" s="177">
        <f t="shared" ref="C530" si="72">+C525+1</f>
        <v>104</v>
      </c>
      <c r="D530" s="180">
        <f>VLOOKUP(C530,'Completar SOFSE'!$A$19:$E$462,2,0)</f>
        <v>1</v>
      </c>
      <c r="E530" s="180" t="str">
        <f>VLOOKUP(C530,'Completar SOFSE'!$A$19:$E$462,3,0)</f>
        <v>unidad</v>
      </c>
      <c r="F530" s="180" t="str">
        <f>VLOOKUP(C530,'Completar SOFSE'!$A$19:$E$462,4,0)</f>
        <v>NUM00860200190N</v>
      </c>
      <c r="G530" s="183" t="str">
        <f>VLOOKUP(C530,'Completar SOFSE'!$A$19:$E$462,5,0)</f>
        <v>Amperímetro para carga de baterí­a Escala: 300-0-300A / shunt 75 mV  (CUAD. ROJO).</v>
      </c>
      <c r="H530" s="186">
        <f>VLOOKUP(C530,'Completar SOFSE'!$A$19:$F$462,6,0)</f>
        <v>8295501</v>
      </c>
      <c r="I530" s="64"/>
      <c r="J530" s="75"/>
      <c r="K530" s="75"/>
      <c r="L530" s="46"/>
    </row>
    <row r="531" spans="2:12">
      <c r="B531" s="69" t="s">
        <v>40</v>
      </c>
      <c r="C531" s="178"/>
      <c r="D531" s="181"/>
      <c r="E531" s="181"/>
      <c r="F531" s="181"/>
      <c r="G531" s="184"/>
      <c r="H531" s="187"/>
      <c r="I531" s="61"/>
      <c r="J531" s="75"/>
      <c r="K531" s="75"/>
      <c r="L531" s="46"/>
    </row>
    <row r="532" spans="2:12">
      <c r="B532" s="69" t="s">
        <v>41</v>
      </c>
      <c r="C532" s="178"/>
      <c r="D532" s="181"/>
      <c r="E532" s="181"/>
      <c r="F532" s="181"/>
      <c r="G532" s="184"/>
      <c r="H532" s="187"/>
      <c r="I532" s="61"/>
      <c r="J532" s="75"/>
      <c r="K532" s="75"/>
      <c r="L532" s="46"/>
    </row>
    <row r="533" spans="2:12">
      <c r="B533" s="69" t="s">
        <v>42</v>
      </c>
      <c r="C533" s="178"/>
      <c r="D533" s="181"/>
      <c r="E533" s="181"/>
      <c r="F533" s="181"/>
      <c r="G533" s="184"/>
      <c r="H533" s="187"/>
      <c r="I533" s="61"/>
      <c r="J533" s="48"/>
      <c r="K533" s="75"/>
      <c r="L533" s="46"/>
    </row>
    <row r="534" spans="2:12" ht="13.5" thickBot="1">
      <c r="B534" s="103" t="s">
        <v>43</v>
      </c>
      <c r="C534" s="179"/>
      <c r="D534" s="182"/>
      <c r="E534" s="182"/>
      <c r="F534" s="182"/>
      <c r="G534" s="185"/>
      <c r="H534" s="188"/>
      <c r="I534" s="62"/>
      <c r="J534" s="51"/>
      <c r="K534" s="63"/>
      <c r="L534" s="52"/>
    </row>
    <row r="535" spans="2:12">
      <c r="B535" s="68" t="s">
        <v>39</v>
      </c>
      <c r="C535" s="177">
        <f t="shared" ref="C535" si="73">+C530+1</f>
        <v>105</v>
      </c>
      <c r="D535" s="180">
        <f>VLOOKUP(C535,'Completar SOFSE'!$A$19:$E$462,2,0)</f>
        <v>3</v>
      </c>
      <c r="E535" s="180" t="str">
        <f>VLOOKUP(C535,'Completar SOFSE'!$A$19:$E$462,3,0)</f>
        <v>unidad</v>
      </c>
      <c r="F535" s="180" t="str">
        <f>VLOOKUP(C535,'Completar SOFSE'!$A$19:$E$462,4,0)</f>
        <v>NUM00860301490N</v>
      </c>
      <c r="G535" s="183" t="str">
        <f>VLOOKUP(C535,'Completar SOFSE'!$A$19:$E$462,5,0)</f>
        <v>Llave 10A 74V  de panel de controller para locomotoras GM.</v>
      </c>
      <c r="H535" s="186">
        <f>VLOOKUP(C535,'Completar SOFSE'!$A$19:$F$462,6,0)</f>
        <v>8330133</v>
      </c>
      <c r="I535" s="64"/>
      <c r="J535" s="75"/>
      <c r="K535" s="75"/>
      <c r="L535" s="46"/>
    </row>
    <row r="536" spans="2:12">
      <c r="B536" s="69" t="s">
        <v>40</v>
      </c>
      <c r="C536" s="178"/>
      <c r="D536" s="181"/>
      <c r="E536" s="181"/>
      <c r="F536" s="181"/>
      <c r="G536" s="184"/>
      <c r="H536" s="187"/>
      <c r="I536" s="61"/>
      <c r="J536" s="75"/>
      <c r="K536" s="75"/>
      <c r="L536" s="46"/>
    </row>
    <row r="537" spans="2:12">
      <c r="B537" s="69" t="s">
        <v>41</v>
      </c>
      <c r="C537" s="178"/>
      <c r="D537" s="181"/>
      <c r="E537" s="181"/>
      <c r="F537" s="181"/>
      <c r="G537" s="184"/>
      <c r="H537" s="187"/>
      <c r="I537" s="61"/>
      <c r="J537" s="75"/>
      <c r="K537" s="75"/>
      <c r="L537" s="46"/>
    </row>
    <row r="538" spans="2:12">
      <c r="B538" s="69" t="s">
        <v>42</v>
      </c>
      <c r="C538" s="178"/>
      <c r="D538" s="181"/>
      <c r="E538" s="181"/>
      <c r="F538" s="181"/>
      <c r="G538" s="184"/>
      <c r="H538" s="187"/>
      <c r="I538" s="61"/>
      <c r="J538" s="48"/>
      <c r="K538" s="75"/>
      <c r="L538" s="46"/>
    </row>
    <row r="539" spans="2:12" ht="13.5" thickBot="1">
      <c r="B539" s="103" t="s">
        <v>43</v>
      </c>
      <c r="C539" s="179"/>
      <c r="D539" s="182"/>
      <c r="E539" s="182"/>
      <c r="F539" s="182"/>
      <c r="G539" s="185"/>
      <c r="H539" s="188"/>
      <c r="I539" s="62"/>
      <c r="J539" s="51"/>
      <c r="K539" s="63"/>
      <c r="L539" s="52"/>
    </row>
    <row r="540" spans="2:12">
      <c r="B540" s="68" t="s">
        <v>39</v>
      </c>
      <c r="C540" s="177">
        <f t="shared" ref="C540" si="74">+C535+1</f>
        <v>106</v>
      </c>
      <c r="D540" s="180">
        <f>VLOOKUP(C540,'Completar SOFSE'!$A$19:$E$462,2,0)</f>
        <v>2</v>
      </c>
      <c r="E540" s="180" t="str">
        <f>VLOOKUP(C540,'Completar SOFSE'!$A$19:$E$462,3,0)</f>
        <v>unidad</v>
      </c>
      <c r="F540" s="180" t="str">
        <f>VLOOKUP(C540,'Completar SOFSE'!$A$19:$E$462,4,0)</f>
        <v>NUM00860302730N</v>
      </c>
      <c r="G540" s="183" t="str">
        <f>VLOOKUP(C540,'Completar SOFSE'!$A$19:$E$462,5,0)</f>
        <v>INTERRUPTOR.</v>
      </c>
      <c r="H540" s="186">
        <f>VLOOKUP(C540,'Completar SOFSE'!$A$19:$F$462,6,0)</f>
        <v>8378097</v>
      </c>
      <c r="I540" s="64"/>
      <c r="J540" s="75"/>
      <c r="K540" s="75"/>
      <c r="L540" s="46"/>
    </row>
    <row r="541" spans="2:12">
      <c r="B541" s="69" t="s">
        <v>40</v>
      </c>
      <c r="C541" s="178"/>
      <c r="D541" s="181"/>
      <c r="E541" s="181"/>
      <c r="F541" s="181"/>
      <c r="G541" s="184"/>
      <c r="H541" s="187"/>
      <c r="I541" s="61"/>
      <c r="J541" s="75"/>
      <c r="K541" s="75"/>
      <c r="L541" s="46"/>
    </row>
    <row r="542" spans="2:12">
      <c r="B542" s="69" t="s">
        <v>41</v>
      </c>
      <c r="C542" s="178"/>
      <c r="D542" s="181"/>
      <c r="E542" s="181"/>
      <c r="F542" s="181"/>
      <c r="G542" s="184"/>
      <c r="H542" s="187"/>
      <c r="I542" s="61"/>
      <c r="J542" s="75"/>
      <c r="K542" s="75"/>
      <c r="L542" s="46"/>
    </row>
    <row r="543" spans="2:12">
      <c r="B543" s="69" t="s">
        <v>42</v>
      </c>
      <c r="C543" s="178"/>
      <c r="D543" s="181"/>
      <c r="E543" s="181"/>
      <c r="F543" s="181"/>
      <c r="G543" s="184"/>
      <c r="H543" s="187"/>
      <c r="I543" s="61"/>
      <c r="J543" s="48"/>
      <c r="K543" s="75"/>
      <c r="L543" s="46"/>
    </row>
    <row r="544" spans="2:12" ht="13.5" thickBot="1">
      <c r="B544" s="103" t="s">
        <v>43</v>
      </c>
      <c r="C544" s="179"/>
      <c r="D544" s="182"/>
      <c r="E544" s="182"/>
      <c r="F544" s="182"/>
      <c r="G544" s="185"/>
      <c r="H544" s="188"/>
      <c r="I544" s="62"/>
      <c r="J544" s="51"/>
      <c r="K544" s="63"/>
      <c r="L544" s="52"/>
    </row>
    <row r="545" spans="2:12">
      <c r="B545" s="68" t="s">
        <v>39</v>
      </c>
      <c r="C545" s="177">
        <f>+C540+1</f>
        <v>107</v>
      </c>
      <c r="D545" s="180">
        <f>VLOOKUP(C545,'Completar SOFSE'!$A$19:$E$462,2,0)</f>
        <v>1</v>
      </c>
      <c r="E545" s="180" t="str">
        <f>VLOOKUP(C545,'Completar SOFSE'!$A$19:$E$462,3,0)</f>
        <v>unidad</v>
      </c>
      <c r="F545" s="180" t="str">
        <f>VLOOKUP(C545,'Completar SOFSE'!$A$19:$E$462,4,0)</f>
        <v>NUM00860501010N</v>
      </c>
      <c r="G545" s="183" t="str">
        <f>VLOOKUP(C545,'Completar SOFSE'!$A$19:$E$462,5,0)</f>
        <v>VALVULA MAG.P/CONTROL Y ATS.</v>
      </c>
      <c r="H545" s="186">
        <f>VLOOKUP(C545,'Completar SOFSE'!$A$19:$F$462,6,0)</f>
        <v>8357441</v>
      </c>
      <c r="I545" s="64"/>
      <c r="J545" s="75"/>
      <c r="K545" s="75"/>
      <c r="L545" s="46"/>
    </row>
    <row r="546" spans="2:12">
      <c r="B546" s="69" t="s">
        <v>40</v>
      </c>
      <c r="C546" s="178"/>
      <c r="D546" s="181"/>
      <c r="E546" s="181"/>
      <c r="F546" s="181"/>
      <c r="G546" s="184"/>
      <c r="H546" s="187"/>
      <c r="I546" s="61"/>
      <c r="J546" s="75"/>
      <c r="K546" s="75"/>
      <c r="L546" s="46"/>
    </row>
    <row r="547" spans="2:12">
      <c r="B547" s="69" t="s">
        <v>41</v>
      </c>
      <c r="C547" s="178"/>
      <c r="D547" s="181"/>
      <c r="E547" s="181"/>
      <c r="F547" s="181"/>
      <c r="G547" s="184"/>
      <c r="H547" s="187"/>
      <c r="I547" s="61"/>
      <c r="J547" s="75"/>
      <c r="K547" s="75"/>
      <c r="L547" s="46"/>
    </row>
    <row r="548" spans="2:12">
      <c r="B548" s="69" t="s">
        <v>42</v>
      </c>
      <c r="C548" s="178"/>
      <c r="D548" s="181"/>
      <c r="E548" s="181"/>
      <c r="F548" s="181"/>
      <c r="G548" s="184"/>
      <c r="H548" s="187"/>
      <c r="I548" s="61"/>
      <c r="J548" s="48"/>
      <c r="K548" s="75"/>
      <c r="L548" s="46"/>
    </row>
    <row r="549" spans="2:12" ht="13.5" thickBot="1">
      <c r="B549" s="103" t="s">
        <v>43</v>
      </c>
      <c r="C549" s="179"/>
      <c r="D549" s="182"/>
      <c r="E549" s="182"/>
      <c r="F549" s="182"/>
      <c r="G549" s="185"/>
      <c r="H549" s="188"/>
      <c r="I549" s="62"/>
      <c r="J549" s="51"/>
      <c r="K549" s="63"/>
      <c r="L549" s="52"/>
    </row>
    <row r="550" spans="2:12">
      <c r="B550" s="68" t="s">
        <v>39</v>
      </c>
      <c r="C550" s="177">
        <f t="shared" ref="C550" si="75">+C545+1</f>
        <v>108</v>
      </c>
      <c r="D550" s="180">
        <f>VLOOKUP(C550,'Completar SOFSE'!$A$19:$E$462,2,0)</f>
        <v>2</v>
      </c>
      <c r="E550" s="180" t="str">
        <f>VLOOKUP(C550,'Completar SOFSE'!$A$19:$E$462,3,0)</f>
        <v>unidad</v>
      </c>
      <c r="F550" s="180" t="str">
        <f>VLOOKUP(C550,'Completar SOFSE'!$A$19:$E$462,4,0)</f>
        <v>NUM00860601410N</v>
      </c>
      <c r="G550" s="183" t="str">
        <f>VLOOKUP(C550,'Completar SOFSE'!$A$19:$E$462,5,0)</f>
        <v>Tapa con ventana del contactor de arranque ST y contactor GFD. Loc GM</v>
      </c>
      <c r="H550" s="186">
        <f>VLOOKUP(C550,'Completar SOFSE'!$A$19:$F$462,6,0)</f>
        <v>8209960</v>
      </c>
      <c r="I550" s="64"/>
      <c r="J550" s="75"/>
      <c r="K550" s="75"/>
      <c r="L550" s="46"/>
    </row>
    <row r="551" spans="2:12">
      <c r="B551" s="69" t="s">
        <v>40</v>
      </c>
      <c r="C551" s="178"/>
      <c r="D551" s="181"/>
      <c r="E551" s="181"/>
      <c r="F551" s="181"/>
      <c r="G551" s="184"/>
      <c r="H551" s="187"/>
      <c r="I551" s="61"/>
      <c r="J551" s="75"/>
      <c r="K551" s="75"/>
      <c r="L551" s="46"/>
    </row>
    <row r="552" spans="2:12">
      <c r="B552" s="69" t="s">
        <v>41</v>
      </c>
      <c r="C552" s="178"/>
      <c r="D552" s="181"/>
      <c r="E552" s="181"/>
      <c r="F552" s="181"/>
      <c r="G552" s="184"/>
      <c r="H552" s="187"/>
      <c r="I552" s="61"/>
      <c r="J552" s="75"/>
      <c r="K552" s="75"/>
      <c r="L552" s="46"/>
    </row>
    <row r="553" spans="2:12">
      <c r="B553" s="69" t="s">
        <v>42</v>
      </c>
      <c r="C553" s="178"/>
      <c r="D553" s="181"/>
      <c r="E553" s="181"/>
      <c r="F553" s="181"/>
      <c r="G553" s="184"/>
      <c r="H553" s="187"/>
      <c r="I553" s="61"/>
      <c r="J553" s="48"/>
      <c r="K553" s="75"/>
      <c r="L553" s="46"/>
    </row>
    <row r="554" spans="2:12" ht="13.5" thickBot="1">
      <c r="B554" s="103" t="s">
        <v>43</v>
      </c>
      <c r="C554" s="179"/>
      <c r="D554" s="182"/>
      <c r="E554" s="182"/>
      <c r="F554" s="182"/>
      <c r="G554" s="185"/>
      <c r="H554" s="188"/>
      <c r="I554" s="62"/>
      <c r="J554" s="51"/>
      <c r="K554" s="63"/>
      <c r="L554" s="52"/>
    </row>
    <row r="555" spans="2:12">
      <c r="B555" s="68" t="s">
        <v>39</v>
      </c>
      <c r="C555" s="177">
        <f t="shared" ref="C555" si="76">+C550+1</f>
        <v>109</v>
      </c>
      <c r="D555" s="180">
        <f>VLOOKUP(C555,'Completar SOFSE'!$A$19:$E$462,2,0)</f>
        <v>1</v>
      </c>
      <c r="E555" s="180" t="str">
        <f>VLOOKUP(C555,'Completar SOFSE'!$A$19:$E$462,3,0)</f>
        <v>unidad</v>
      </c>
      <c r="F555" s="180" t="str">
        <f>VLOOKUP(C555,'Completar SOFSE'!$A$19:$E$462,4,0)</f>
        <v>NUM00860616180N</v>
      </c>
      <c r="G555" s="183" t="str">
        <f>VLOOKUP(C555,'Completar SOFSE'!$A$19:$E$462,5,0)</f>
        <v>JUEGO DE REPARACION CONATOR FS</v>
      </c>
      <c r="H555" s="186">
        <f>VLOOKUP(C555,'Completar SOFSE'!$A$19:$F$462,6,0)</f>
        <v>8476006</v>
      </c>
      <c r="I555" s="64"/>
      <c r="J555" s="75"/>
      <c r="K555" s="75"/>
      <c r="L555" s="46"/>
    </row>
    <row r="556" spans="2:12">
      <c r="B556" s="69" t="s">
        <v>40</v>
      </c>
      <c r="C556" s="178"/>
      <c r="D556" s="181"/>
      <c r="E556" s="181"/>
      <c r="F556" s="181"/>
      <c r="G556" s="184"/>
      <c r="H556" s="187"/>
      <c r="I556" s="61"/>
      <c r="J556" s="75"/>
      <c r="K556" s="75"/>
      <c r="L556" s="46"/>
    </row>
    <row r="557" spans="2:12">
      <c r="B557" s="69" t="s">
        <v>41</v>
      </c>
      <c r="C557" s="178"/>
      <c r="D557" s="181"/>
      <c r="E557" s="181"/>
      <c r="F557" s="181"/>
      <c r="G557" s="184"/>
      <c r="H557" s="187"/>
      <c r="I557" s="61"/>
      <c r="J557" s="75"/>
      <c r="K557" s="75"/>
      <c r="L557" s="46"/>
    </row>
    <row r="558" spans="2:12">
      <c r="B558" s="69" t="s">
        <v>42</v>
      </c>
      <c r="C558" s="178"/>
      <c r="D558" s="181"/>
      <c r="E558" s="181"/>
      <c r="F558" s="181"/>
      <c r="G558" s="184"/>
      <c r="H558" s="187"/>
      <c r="I558" s="61"/>
      <c r="J558" s="48"/>
      <c r="K558" s="75"/>
      <c r="L558" s="46"/>
    </row>
    <row r="559" spans="2:12" ht="13.5" thickBot="1">
      <c r="B559" s="103" t="s">
        <v>43</v>
      </c>
      <c r="C559" s="179"/>
      <c r="D559" s="182"/>
      <c r="E559" s="182"/>
      <c r="F559" s="182"/>
      <c r="G559" s="185"/>
      <c r="H559" s="188"/>
      <c r="I559" s="62"/>
      <c r="J559" s="51"/>
      <c r="K559" s="63"/>
      <c r="L559" s="52"/>
    </row>
    <row r="560" spans="2:12">
      <c r="B560" s="68" t="s">
        <v>39</v>
      </c>
      <c r="C560" s="177">
        <f t="shared" ref="C560" si="77">+C555+1</f>
        <v>110</v>
      </c>
      <c r="D560" s="180">
        <f>VLOOKUP(C560,'Completar SOFSE'!$A$19:$E$462,2,0)</f>
        <v>1</v>
      </c>
      <c r="E560" s="180" t="str">
        <f>VLOOKUP(C560,'Completar SOFSE'!$A$19:$E$462,3,0)</f>
        <v>unidad</v>
      </c>
      <c r="F560" s="180" t="str">
        <f>VLOOKUP(C560,'Completar SOFSE'!$A$19:$E$462,4,0)</f>
        <v>NUM00860703550N</v>
      </c>
      <c r="G560" s="183" t="str">
        <f>VLOOKUP(C560,'Completar SOFSE'!$A$19:$E$462,5,0)</f>
        <v>BRAZO DE CONTACTOS MOVILES</v>
      </c>
      <c r="H560" s="186">
        <f>VLOOKUP(C560,'Completar SOFSE'!$A$19:$F$462,6,0)</f>
        <v>8136447</v>
      </c>
      <c r="I560" s="64"/>
      <c r="J560" s="75"/>
      <c r="K560" s="75"/>
      <c r="L560" s="46"/>
    </row>
    <row r="561" spans="2:12">
      <c r="B561" s="69" t="s">
        <v>40</v>
      </c>
      <c r="C561" s="178"/>
      <c r="D561" s="181"/>
      <c r="E561" s="181"/>
      <c r="F561" s="181"/>
      <c r="G561" s="184"/>
      <c r="H561" s="187"/>
      <c r="I561" s="61"/>
      <c r="J561" s="75"/>
      <c r="K561" s="75"/>
      <c r="L561" s="46"/>
    </row>
    <row r="562" spans="2:12">
      <c r="B562" s="69" t="s">
        <v>41</v>
      </c>
      <c r="C562" s="178"/>
      <c r="D562" s="181"/>
      <c r="E562" s="181"/>
      <c r="F562" s="181"/>
      <c r="G562" s="184"/>
      <c r="H562" s="187"/>
      <c r="I562" s="61"/>
      <c r="J562" s="75"/>
      <c r="K562" s="75"/>
      <c r="L562" s="46"/>
    </row>
    <row r="563" spans="2:12">
      <c r="B563" s="69" t="s">
        <v>42</v>
      </c>
      <c r="C563" s="178"/>
      <c r="D563" s="181"/>
      <c r="E563" s="181"/>
      <c r="F563" s="181"/>
      <c r="G563" s="184"/>
      <c r="H563" s="187"/>
      <c r="I563" s="61"/>
      <c r="J563" s="48"/>
      <c r="K563" s="75"/>
      <c r="L563" s="46"/>
    </row>
    <row r="564" spans="2:12" ht="13.5" thickBot="1">
      <c r="B564" s="103" t="s">
        <v>43</v>
      </c>
      <c r="C564" s="179"/>
      <c r="D564" s="182"/>
      <c r="E564" s="182"/>
      <c r="F564" s="182"/>
      <c r="G564" s="185"/>
      <c r="H564" s="188"/>
      <c r="I564" s="62"/>
      <c r="J564" s="51"/>
      <c r="K564" s="63"/>
      <c r="L564" s="52"/>
    </row>
    <row r="565" spans="2:12">
      <c r="B565" s="68" t="s">
        <v>39</v>
      </c>
      <c r="C565" s="177">
        <f>+C560+1</f>
        <v>111</v>
      </c>
      <c r="D565" s="180">
        <f>VLOOKUP(C565,'Completar SOFSE'!$A$19:$E$462,2,0)</f>
        <v>1</v>
      </c>
      <c r="E565" s="180" t="str">
        <f>VLOOKUP(C565,'Completar SOFSE'!$A$19:$E$462,3,0)</f>
        <v>unidad</v>
      </c>
      <c r="F565" s="180" t="str">
        <f>VLOOKUP(C565,'Completar SOFSE'!$A$19:$E$462,4,0)</f>
        <v>NUM00860706060N</v>
      </c>
      <c r="G565" s="183" t="str">
        <f>VLOOKUP(C565,'Completar SOFSE'!$A$19:$E$462,5,0)</f>
        <v>Relai de Usos Generales. Locomotora GM.</v>
      </c>
      <c r="H565" s="186">
        <f>VLOOKUP(C565,'Completar SOFSE'!$A$19:$F$462,6,0)</f>
        <v>8370839</v>
      </c>
      <c r="I565" s="64"/>
      <c r="J565" s="75"/>
      <c r="K565" s="75"/>
      <c r="L565" s="46"/>
    </row>
    <row r="566" spans="2:12">
      <c r="B566" s="69" t="s">
        <v>40</v>
      </c>
      <c r="C566" s="178"/>
      <c r="D566" s="181"/>
      <c r="E566" s="181"/>
      <c r="F566" s="181"/>
      <c r="G566" s="184"/>
      <c r="H566" s="187"/>
      <c r="I566" s="61"/>
      <c r="J566" s="75"/>
      <c r="K566" s="75"/>
      <c r="L566" s="46"/>
    </row>
    <row r="567" spans="2:12">
      <c r="B567" s="69" t="s">
        <v>41</v>
      </c>
      <c r="C567" s="178"/>
      <c r="D567" s="181"/>
      <c r="E567" s="181"/>
      <c r="F567" s="181"/>
      <c r="G567" s="184"/>
      <c r="H567" s="187"/>
      <c r="I567" s="61"/>
      <c r="J567" s="75"/>
      <c r="K567" s="75"/>
      <c r="L567" s="46"/>
    </row>
    <row r="568" spans="2:12">
      <c r="B568" s="69" t="s">
        <v>42</v>
      </c>
      <c r="C568" s="178"/>
      <c r="D568" s="181"/>
      <c r="E568" s="181"/>
      <c r="F568" s="181"/>
      <c r="G568" s="184"/>
      <c r="H568" s="187"/>
      <c r="I568" s="61"/>
      <c r="J568" s="48"/>
      <c r="K568" s="75"/>
      <c r="L568" s="46"/>
    </row>
    <row r="569" spans="2:12" ht="13.5" thickBot="1">
      <c r="B569" s="103" t="s">
        <v>43</v>
      </c>
      <c r="C569" s="179"/>
      <c r="D569" s="182"/>
      <c r="E569" s="182"/>
      <c r="F569" s="182"/>
      <c r="G569" s="185"/>
      <c r="H569" s="188"/>
      <c r="I569" s="62"/>
      <c r="J569" s="51"/>
      <c r="K569" s="63"/>
      <c r="L569" s="52"/>
    </row>
    <row r="570" spans="2:12">
      <c r="B570" s="68" t="s">
        <v>39</v>
      </c>
      <c r="C570" s="177">
        <f t="shared" ref="C570" si="78">+C565+1</f>
        <v>112</v>
      </c>
      <c r="D570" s="180">
        <f>VLOOKUP(C570,'Completar SOFSE'!$A$19:$E$462,2,0)</f>
        <v>2</v>
      </c>
      <c r="E570" s="180" t="str">
        <f>VLOOKUP(C570,'Completar SOFSE'!$A$19:$E$462,3,0)</f>
        <v>unidad</v>
      </c>
      <c r="F570" s="180" t="str">
        <f>VLOOKUP(C570,'Completar SOFSE'!$A$19:$E$462,4,0)</f>
        <v>NUM00860706770N</v>
      </c>
      <c r="G570" s="183" t="str">
        <f>VLOOKUP(C570,'Completar SOFSE'!$A$19:$E$462,5,0)</f>
        <v>MONTANTE CONTACTO</v>
      </c>
      <c r="H570" s="186">
        <f>VLOOKUP(C570,'Completar SOFSE'!$A$19:$F$462,6,0)</f>
        <v>8373365</v>
      </c>
      <c r="I570" s="64"/>
      <c r="J570" s="75"/>
      <c r="K570" s="75"/>
      <c r="L570" s="46"/>
    </row>
    <row r="571" spans="2:12">
      <c r="B571" s="69" t="s">
        <v>40</v>
      </c>
      <c r="C571" s="178"/>
      <c r="D571" s="181"/>
      <c r="E571" s="181"/>
      <c r="F571" s="181"/>
      <c r="G571" s="184"/>
      <c r="H571" s="187"/>
      <c r="I571" s="61"/>
      <c r="J571" s="75"/>
      <c r="K571" s="75"/>
      <c r="L571" s="46"/>
    </row>
    <row r="572" spans="2:12">
      <c r="B572" s="69" t="s">
        <v>41</v>
      </c>
      <c r="C572" s="178"/>
      <c r="D572" s="181"/>
      <c r="E572" s="181"/>
      <c r="F572" s="181"/>
      <c r="G572" s="184"/>
      <c r="H572" s="187"/>
      <c r="I572" s="61"/>
      <c r="J572" s="75"/>
      <c r="K572" s="75"/>
      <c r="L572" s="46"/>
    </row>
    <row r="573" spans="2:12">
      <c r="B573" s="69" t="s">
        <v>42</v>
      </c>
      <c r="C573" s="178"/>
      <c r="D573" s="181"/>
      <c r="E573" s="181"/>
      <c r="F573" s="181"/>
      <c r="G573" s="184"/>
      <c r="H573" s="187"/>
      <c r="I573" s="61"/>
      <c r="J573" s="48"/>
      <c r="K573" s="75"/>
      <c r="L573" s="46"/>
    </row>
    <row r="574" spans="2:12" ht="13.5" thickBot="1">
      <c r="B574" s="103" t="s">
        <v>43</v>
      </c>
      <c r="C574" s="179"/>
      <c r="D574" s="182"/>
      <c r="E574" s="182"/>
      <c r="F574" s="182"/>
      <c r="G574" s="185"/>
      <c r="H574" s="188"/>
      <c r="I574" s="62"/>
      <c r="J574" s="51"/>
      <c r="K574" s="63"/>
      <c r="L574" s="52"/>
    </row>
    <row r="575" spans="2:12">
      <c r="B575" s="68" t="s">
        <v>39</v>
      </c>
      <c r="C575" s="177">
        <f t="shared" ref="C575" si="79">+C570+1</f>
        <v>113</v>
      </c>
      <c r="D575" s="180">
        <f>VLOOKUP(C575,'Completar SOFSE'!$A$19:$E$462,2,0)</f>
        <v>1</v>
      </c>
      <c r="E575" s="180" t="str">
        <f>VLOOKUP(C575,'Completar SOFSE'!$A$19:$E$462,3,0)</f>
        <v>unidad</v>
      </c>
      <c r="F575" s="180" t="str">
        <f>VLOOKUP(C575,'Completar SOFSE'!$A$19:$E$462,4,0)</f>
        <v>NUM00860708390N</v>
      </c>
      <c r="G575" s="183" t="str">
        <f>VLOOKUP(C575,'Completar SOFSE'!$A$19:$E$462,5,0)</f>
        <v>Tapa lateral de relés GFR, COR y MR, para locomotoras GM.</v>
      </c>
      <c r="H575" s="186">
        <f>VLOOKUP(C575,'Completar SOFSE'!$A$19:$F$462,6,0)</f>
        <v>8373099</v>
      </c>
      <c r="I575" s="64"/>
      <c r="J575" s="75"/>
      <c r="K575" s="75"/>
      <c r="L575" s="46"/>
    </row>
    <row r="576" spans="2:12">
      <c r="B576" s="69" t="s">
        <v>40</v>
      </c>
      <c r="C576" s="178"/>
      <c r="D576" s="181"/>
      <c r="E576" s="181"/>
      <c r="F576" s="181"/>
      <c r="G576" s="184"/>
      <c r="H576" s="187"/>
      <c r="I576" s="61"/>
      <c r="J576" s="75"/>
      <c r="K576" s="75"/>
      <c r="L576" s="46"/>
    </row>
    <row r="577" spans="2:12">
      <c r="B577" s="69" t="s">
        <v>41</v>
      </c>
      <c r="C577" s="178"/>
      <c r="D577" s="181"/>
      <c r="E577" s="181"/>
      <c r="F577" s="181"/>
      <c r="G577" s="184"/>
      <c r="H577" s="187"/>
      <c r="I577" s="61"/>
      <c r="J577" s="75"/>
      <c r="K577" s="75"/>
      <c r="L577" s="46"/>
    </row>
    <row r="578" spans="2:12">
      <c r="B578" s="69" t="s">
        <v>42</v>
      </c>
      <c r="C578" s="178"/>
      <c r="D578" s="181"/>
      <c r="E578" s="181"/>
      <c r="F578" s="181"/>
      <c r="G578" s="184"/>
      <c r="H578" s="187"/>
      <c r="I578" s="61"/>
      <c r="J578" s="48"/>
      <c r="K578" s="75"/>
      <c r="L578" s="46"/>
    </row>
    <row r="579" spans="2:12" ht="13.5" thickBot="1">
      <c r="B579" s="103" t="s">
        <v>43</v>
      </c>
      <c r="C579" s="179"/>
      <c r="D579" s="182"/>
      <c r="E579" s="182"/>
      <c r="F579" s="182"/>
      <c r="G579" s="185"/>
      <c r="H579" s="188"/>
      <c r="I579" s="62"/>
      <c r="J579" s="51"/>
      <c r="K579" s="63"/>
      <c r="L579" s="52"/>
    </row>
    <row r="580" spans="2:12">
      <c r="B580" s="68" t="s">
        <v>39</v>
      </c>
      <c r="C580" s="177">
        <f t="shared" ref="C580" si="80">+C575+1</f>
        <v>114</v>
      </c>
      <c r="D580" s="180">
        <f>VLOOKUP(C580,'Completar SOFSE'!$A$19:$E$462,2,0)</f>
        <v>1</v>
      </c>
      <c r="E580" s="180" t="str">
        <f>VLOOKUP(C580,'Completar SOFSE'!$A$19:$E$462,3,0)</f>
        <v>unidad</v>
      </c>
      <c r="F580" s="180" t="str">
        <f>VLOOKUP(C580,'Completar SOFSE'!$A$19:$E$462,4,0)</f>
        <v>NUM00860911110N</v>
      </c>
      <c r="G580" s="183" t="str">
        <f>VLOOKUP(C580,'Completar SOFSE'!$A$19:$E$462,5,0)</f>
        <v>BARRA COLECTORA DE ALUMINIO</v>
      </c>
      <c r="H580" s="186">
        <f>VLOOKUP(C580,'Completar SOFSE'!$A$19:$F$462,6,0)</f>
        <v>8333316</v>
      </c>
      <c r="I580" s="64"/>
      <c r="J580" s="75"/>
      <c r="K580" s="75"/>
      <c r="L580" s="46"/>
    </row>
    <row r="581" spans="2:12">
      <c r="B581" s="69" t="s">
        <v>40</v>
      </c>
      <c r="C581" s="178"/>
      <c r="D581" s="181"/>
      <c r="E581" s="181"/>
      <c r="F581" s="181"/>
      <c r="G581" s="184"/>
      <c r="H581" s="187"/>
      <c r="I581" s="61"/>
      <c r="J581" s="75"/>
      <c r="K581" s="75"/>
      <c r="L581" s="46"/>
    </row>
    <row r="582" spans="2:12">
      <c r="B582" s="69" t="s">
        <v>41</v>
      </c>
      <c r="C582" s="178"/>
      <c r="D582" s="181"/>
      <c r="E582" s="181"/>
      <c r="F582" s="181"/>
      <c r="G582" s="184"/>
      <c r="H582" s="187"/>
      <c r="I582" s="61"/>
      <c r="J582" s="75"/>
      <c r="K582" s="75"/>
      <c r="L582" s="46"/>
    </row>
    <row r="583" spans="2:12">
      <c r="B583" s="69" t="s">
        <v>42</v>
      </c>
      <c r="C583" s="178"/>
      <c r="D583" s="181"/>
      <c r="E583" s="181"/>
      <c r="F583" s="181"/>
      <c r="G583" s="184"/>
      <c r="H583" s="187"/>
      <c r="I583" s="61"/>
      <c r="J583" s="48"/>
      <c r="K583" s="75"/>
      <c r="L583" s="46"/>
    </row>
    <row r="584" spans="2:12" ht="13.5" thickBot="1">
      <c r="B584" s="103" t="s">
        <v>43</v>
      </c>
      <c r="C584" s="179"/>
      <c r="D584" s="182"/>
      <c r="E584" s="182"/>
      <c r="F584" s="182"/>
      <c r="G584" s="185"/>
      <c r="H584" s="188"/>
      <c r="I584" s="62"/>
      <c r="J584" s="51"/>
      <c r="K584" s="63"/>
      <c r="L584" s="52"/>
    </row>
    <row r="585" spans="2:12">
      <c r="B585" s="68" t="s">
        <v>39</v>
      </c>
      <c r="C585" s="177">
        <f>+C580+1</f>
        <v>115</v>
      </c>
      <c r="D585" s="180">
        <f>VLOOKUP(C585,'Completar SOFSE'!$A$19:$E$462,2,0)</f>
        <v>1</v>
      </c>
      <c r="E585" s="180" t="str">
        <f>VLOOKUP(C585,'Completar SOFSE'!$A$19:$E$462,3,0)</f>
        <v>unidad</v>
      </c>
      <c r="F585" s="180" t="str">
        <f>VLOOKUP(C585,'Completar SOFSE'!$A$19:$E$462,4,0)</f>
        <v>NUM00860931950N</v>
      </c>
      <c r="G585" s="183" t="str">
        <f>VLOOKUP(C585,'Completar SOFSE'!$A$19:$E$462,5,0)</f>
        <v>INTERRUP.ROTATIVO P/DESCONEX.*</v>
      </c>
      <c r="H585" s="186">
        <f>VLOOKUP(C585,'Completar SOFSE'!$A$19:$F$462,6,0)</f>
        <v>8366391</v>
      </c>
      <c r="I585" s="64"/>
      <c r="J585" s="75"/>
      <c r="K585" s="75"/>
      <c r="L585" s="46"/>
    </row>
    <row r="586" spans="2:12">
      <c r="B586" s="69" t="s">
        <v>40</v>
      </c>
      <c r="C586" s="178"/>
      <c r="D586" s="181"/>
      <c r="E586" s="181"/>
      <c r="F586" s="181"/>
      <c r="G586" s="184"/>
      <c r="H586" s="187"/>
      <c r="I586" s="61"/>
      <c r="J586" s="75"/>
      <c r="K586" s="75"/>
      <c r="L586" s="46"/>
    </row>
    <row r="587" spans="2:12">
      <c r="B587" s="69" t="s">
        <v>41</v>
      </c>
      <c r="C587" s="178"/>
      <c r="D587" s="181"/>
      <c r="E587" s="181"/>
      <c r="F587" s="181"/>
      <c r="G587" s="184"/>
      <c r="H587" s="187"/>
      <c r="I587" s="61"/>
      <c r="J587" s="75"/>
      <c r="K587" s="75"/>
      <c r="L587" s="46"/>
    </row>
    <row r="588" spans="2:12">
      <c r="B588" s="69" t="s">
        <v>42</v>
      </c>
      <c r="C588" s="178"/>
      <c r="D588" s="181"/>
      <c r="E588" s="181"/>
      <c r="F588" s="181"/>
      <c r="G588" s="184"/>
      <c r="H588" s="187"/>
      <c r="I588" s="61"/>
      <c r="J588" s="48"/>
      <c r="K588" s="75"/>
      <c r="L588" s="46"/>
    </row>
    <row r="589" spans="2:12" ht="13.5" thickBot="1">
      <c r="B589" s="103" t="s">
        <v>43</v>
      </c>
      <c r="C589" s="179"/>
      <c r="D589" s="182"/>
      <c r="E589" s="182"/>
      <c r="F589" s="182"/>
      <c r="G589" s="185"/>
      <c r="H589" s="188"/>
      <c r="I589" s="62"/>
      <c r="J589" s="51"/>
      <c r="K589" s="63"/>
      <c r="L589" s="52"/>
    </row>
    <row r="590" spans="2:12">
      <c r="B590" s="68" t="s">
        <v>39</v>
      </c>
      <c r="C590" s="177">
        <f t="shared" ref="C590" si="81">+C585+1</f>
        <v>116</v>
      </c>
      <c r="D590" s="180">
        <f>VLOOKUP(C590,'Completar SOFSE'!$A$19:$E$462,2,0)</f>
        <v>1</v>
      </c>
      <c r="E590" s="180" t="str">
        <f>VLOOKUP(C590,'Completar SOFSE'!$A$19:$E$462,3,0)</f>
        <v>unidad</v>
      </c>
      <c r="F590" s="180" t="str">
        <f>VLOOKUP(C590,'Completar SOFSE'!$A$19:$E$462,4,0)</f>
        <v>NUM00860961670N</v>
      </c>
      <c r="G590" s="183" t="str">
        <f>VLOOKUP(C590,'Completar SOFSE'!$A$19:$E$462,5,0)</f>
        <v>Resistencia fija 30 Ohm 55W para locomotoras GM.</v>
      </c>
      <c r="H590" s="186">
        <f>VLOOKUP(C590,'Completar SOFSE'!$A$19:$F$462,6,0)</f>
        <v>8241563</v>
      </c>
      <c r="I590" s="64"/>
      <c r="J590" s="75"/>
      <c r="K590" s="75"/>
      <c r="L590" s="46"/>
    </row>
    <row r="591" spans="2:12">
      <c r="B591" s="69" t="s">
        <v>40</v>
      </c>
      <c r="C591" s="178"/>
      <c r="D591" s="181"/>
      <c r="E591" s="181"/>
      <c r="F591" s="181"/>
      <c r="G591" s="184"/>
      <c r="H591" s="187"/>
      <c r="I591" s="61"/>
      <c r="J591" s="75"/>
      <c r="K591" s="75"/>
      <c r="L591" s="46"/>
    </row>
    <row r="592" spans="2:12">
      <c r="B592" s="69" t="s">
        <v>41</v>
      </c>
      <c r="C592" s="178"/>
      <c r="D592" s="181"/>
      <c r="E592" s="181"/>
      <c r="F592" s="181"/>
      <c r="G592" s="184"/>
      <c r="H592" s="187"/>
      <c r="I592" s="61"/>
      <c r="J592" s="75"/>
      <c r="K592" s="75"/>
      <c r="L592" s="46"/>
    </row>
    <row r="593" spans="2:12">
      <c r="B593" s="69" t="s">
        <v>42</v>
      </c>
      <c r="C593" s="178"/>
      <c r="D593" s="181"/>
      <c r="E593" s="181"/>
      <c r="F593" s="181"/>
      <c r="G593" s="184"/>
      <c r="H593" s="187"/>
      <c r="I593" s="61"/>
      <c r="J593" s="48"/>
      <c r="K593" s="75"/>
      <c r="L593" s="46"/>
    </row>
    <row r="594" spans="2:12" ht="13.5" thickBot="1">
      <c r="B594" s="103" t="s">
        <v>43</v>
      </c>
      <c r="C594" s="179"/>
      <c r="D594" s="182"/>
      <c r="E594" s="182"/>
      <c r="F594" s="182"/>
      <c r="G594" s="185"/>
      <c r="H594" s="188"/>
      <c r="I594" s="62"/>
      <c r="J594" s="51"/>
      <c r="K594" s="63"/>
      <c r="L594" s="52"/>
    </row>
    <row r="595" spans="2:12">
      <c r="B595" s="68" t="s">
        <v>39</v>
      </c>
      <c r="C595" s="177">
        <f t="shared" ref="C595" si="82">+C590+1</f>
        <v>117</v>
      </c>
      <c r="D595" s="180">
        <f>VLOOKUP(C595,'Completar SOFSE'!$A$19:$E$462,2,0)</f>
        <v>2</v>
      </c>
      <c r="E595" s="180" t="str">
        <f>VLOOKUP(C595,'Completar SOFSE'!$A$19:$E$462,3,0)</f>
        <v>unidad</v>
      </c>
      <c r="F595" s="180" t="str">
        <f>VLOOKUP(C595,'Completar SOFSE'!$A$19:$E$462,4,0)</f>
        <v>NUM00860961890N</v>
      </c>
      <c r="G595" s="183" t="str">
        <f>VLOOKUP(C595,'Completar SOFSE'!$A$19:$E$462,5,0)</f>
        <v>RESISTENCIA DEL RELAY DE TIEMP</v>
      </c>
      <c r="H595" s="186">
        <f>VLOOKUP(C595,'Completar SOFSE'!$A$19:$F$462,6,0)</f>
        <v>8259838</v>
      </c>
      <c r="I595" s="64"/>
      <c r="J595" s="75"/>
      <c r="K595" s="75"/>
      <c r="L595" s="46"/>
    </row>
    <row r="596" spans="2:12">
      <c r="B596" s="69" t="s">
        <v>40</v>
      </c>
      <c r="C596" s="178"/>
      <c r="D596" s="181"/>
      <c r="E596" s="181"/>
      <c r="F596" s="181"/>
      <c r="G596" s="184"/>
      <c r="H596" s="187"/>
      <c r="I596" s="61"/>
      <c r="J596" s="75"/>
      <c r="K596" s="75"/>
      <c r="L596" s="46"/>
    </row>
    <row r="597" spans="2:12">
      <c r="B597" s="69" t="s">
        <v>41</v>
      </c>
      <c r="C597" s="178"/>
      <c r="D597" s="181"/>
      <c r="E597" s="181"/>
      <c r="F597" s="181"/>
      <c r="G597" s="184"/>
      <c r="H597" s="187"/>
      <c r="I597" s="61"/>
      <c r="J597" s="75"/>
      <c r="K597" s="75"/>
      <c r="L597" s="46"/>
    </row>
    <row r="598" spans="2:12">
      <c r="B598" s="69" t="s">
        <v>42</v>
      </c>
      <c r="C598" s="178"/>
      <c r="D598" s="181"/>
      <c r="E598" s="181"/>
      <c r="F598" s="181"/>
      <c r="G598" s="184"/>
      <c r="H598" s="187"/>
      <c r="I598" s="61"/>
      <c r="J598" s="48"/>
      <c r="K598" s="75"/>
      <c r="L598" s="46"/>
    </row>
    <row r="599" spans="2:12" ht="13.5" thickBot="1">
      <c r="B599" s="103" t="s">
        <v>43</v>
      </c>
      <c r="C599" s="179"/>
      <c r="D599" s="182"/>
      <c r="E599" s="182"/>
      <c r="F599" s="182"/>
      <c r="G599" s="185"/>
      <c r="H599" s="188"/>
      <c r="I599" s="62"/>
      <c r="J599" s="51"/>
      <c r="K599" s="63"/>
      <c r="L599" s="52"/>
    </row>
    <row r="600" spans="2:12">
      <c r="B600" s="68" t="s">
        <v>39</v>
      </c>
      <c r="C600" s="177">
        <f t="shared" ref="C600" si="83">+C595+1</f>
        <v>118</v>
      </c>
      <c r="D600" s="180">
        <f>VLOOKUP(C600,'Completar SOFSE'!$A$19:$E$462,2,0)</f>
        <v>1</v>
      </c>
      <c r="E600" s="180" t="str">
        <f>VLOOKUP(C600,'Completar SOFSE'!$A$19:$E$462,3,0)</f>
        <v>unidad</v>
      </c>
      <c r="F600" s="180" t="str">
        <f>VLOOKUP(C600,'Completar SOFSE'!$A$19:$E$462,4,0)</f>
        <v>NUM00860961990N</v>
      </c>
      <c r="G600" s="183" t="str">
        <f>VLOOKUP(C600,'Completar SOFSE'!$A$19:$E$462,5,0)</f>
        <v>RESISTENCIA FIJA 100 OHM 25W</v>
      </c>
      <c r="H600" s="186">
        <f>VLOOKUP(C600,'Completar SOFSE'!$A$19:$F$462,6,0)</f>
        <v>8287286</v>
      </c>
      <c r="I600" s="64"/>
      <c r="J600" s="75"/>
      <c r="K600" s="75"/>
      <c r="L600" s="46"/>
    </row>
    <row r="601" spans="2:12">
      <c r="B601" s="69" t="s">
        <v>40</v>
      </c>
      <c r="C601" s="178"/>
      <c r="D601" s="181"/>
      <c r="E601" s="181"/>
      <c r="F601" s="181"/>
      <c r="G601" s="184"/>
      <c r="H601" s="187"/>
      <c r="I601" s="61"/>
      <c r="J601" s="75"/>
      <c r="K601" s="75"/>
      <c r="L601" s="46"/>
    </row>
    <row r="602" spans="2:12">
      <c r="B602" s="69" t="s">
        <v>41</v>
      </c>
      <c r="C602" s="178"/>
      <c r="D602" s="181"/>
      <c r="E602" s="181"/>
      <c r="F602" s="181"/>
      <c r="G602" s="184"/>
      <c r="H602" s="187"/>
      <c r="I602" s="61"/>
      <c r="J602" s="75"/>
      <c r="K602" s="75"/>
      <c r="L602" s="46"/>
    </row>
    <row r="603" spans="2:12">
      <c r="B603" s="69" t="s">
        <v>42</v>
      </c>
      <c r="C603" s="178"/>
      <c r="D603" s="181"/>
      <c r="E603" s="181"/>
      <c r="F603" s="181"/>
      <c r="G603" s="184"/>
      <c r="H603" s="187"/>
      <c r="I603" s="61"/>
      <c r="J603" s="48"/>
      <c r="K603" s="75"/>
      <c r="L603" s="46"/>
    </row>
    <row r="604" spans="2:12" ht="13.5" thickBot="1">
      <c r="B604" s="103" t="s">
        <v>43</v>
      </c>
      <c r="C604" s="179"/>
      <c r="D604" s="182"/>
      <c r="E604" s="182"/>
      <c r="F604" s="182"/>
      <c r="G604" s="185"/>
      <c r="H604" s="188"/>
      <c r="I604" s="62"/>
      <c r="J604" s="51"/>
      <c r="K604" s="63"/>
      <c r="L604" s="52"/>
    </row>
    <row r="605" spans="2:12">
      <c r="B605" s="68" t="s">
        <v>39</v>
      </c>
      <c r="C605" s="177">
        <f>+C600+1</f>
        <v>119</v>
      </c>
      <c r="D605" s="180">
        <f>VLOOKUP(C605,'Completar SOFSE'!$A$19:$E$462,2,0)</f>
        <v>1</v>
      </c>
      <c r="E605" s="180" t="str">
        <f>VLOOKUP(C605,'Completar SOFSE'!$A$19:$E$462,3,0)</f>
        <v>unidad</v>
      </c>
      <c r="F605" s="180" t="str">
        <f>VLOOKUP(C605,'Completar SOFSE'!$A$19:$E$462,4,0)</f>
        <v>NUM00860962070N</v>
      </c>
      <c r="G605" s="183" t="str">
        <f>VLOOKUP(C605,'Completar SOFSE'!$A$19:$E$462,5,0)</f>
        <v>RESISTENCIA FIJA 1000 OHM 50W</v>
      </c>
      <c r="H605" s="186">
        <f>VLOOKUP(C605,'Completar SOFSE'!$A$19:$F$462,6,0)</f>
        <v>8216993</v>
      </c>
      <c r="I605" s="64"/>
      <c r="J605" s="75"/>
      <c r="K605" s="75"/>
      <c r="L605" s="46"/>
    </row>
    <row r="606" spans="2:12">
      <c r="B606" s="69" t="s">
        <v>40</v>
      </c>
      <c r="C606" s="178"/>
      <c r="D606" s="181"/>
      <c r="E606" s="181"/>
      <c r="F606" s="181"/>
      <c r="G606" s="184"/>
      <c r="H606" s="187"/>
      <c r="I606" s="61"/>
      <c r="J606" s="75"/>
      <c r="K606" s="75"/>
      <c r="L606" s="46"/>
    </row>
    <row r="607" spans="2:12">
      <c r="B607" s="69" t="s">
        <v>41</v>
      </c>
      <c r="C607" s="178"/>
      <c r="D607" s="181"/>
      <c r="E607" s="181"/>
      <c r="F607" s="181"/>
      <c r="G607" s="184"/>
      <c r="H607" s="187"/>
      <c r="I607" s="61"/>
      <c r="J607" s="75"/>
      <c r="K607" s="75"/>
      <c r="L607" s="46"/>
    </row>
    <row r="608" spans="2:12">
      <c r="B608" s="69" t="s">
        <v>42</v>
      </c>
      <c r="C608" s="178"/>
      <c r="D608" s="181"/>
      <c r="E608" s="181"/>
      <c r="F608" s="181"/>
      <c r="G608" s="184"/>
      <c r="H608" s="187"/>
      <c r="I608" s="61"/>
      <c r="J608" s="48"/>
      <c r="K608" s="75"/>
      <c r="L608" s="46"/>
    </row>
    <row r="609" spans="2:12" ht="13.5" thickBot="1">
      <c r="B609" s="103" t="s">
        <v>43</v>
      </c>
      <c r="C609" s="179"/>
      <c r="D609" s="182"/>
      <c r="E609" s="182"/>
      <c r="F609" s="182"/>
      <c r="G609" s="185"/>
      <c r="H609" s="188"/>
      <c r="I609" s="62"/>
      <c r="J609" s="51"/>
      <c r="K609" s="63"/>
      <c r="L609" s="52"/>
    </row>
    <row r="610" spans="2:12">
      <c r="B610" s="68" t="s">
        <v>39</v>
      </c>
      <c r="C610" s="177">
        <f t="shared" ref="C610" si="84">+C605+1</f>
        <v>120</v>
      </c>
      <c r="D610" s="180">
        <f>VLOOKUP(C610,'Completar SOFSE'!$A$19:$E$462,2,0)</f>
        <v>1</v>
      </c>
      <c r="E610" s="180" t="str">
        <f>VLOOKUP(C610,'Completar SOFSE'!$A$19:$E$462,3,0)</f>
        <v>unidad</v>
      </c>
      <c r="F610" s="180" t="str">
        <f>VLOOKUP(C610,'Completar SOFSE'!$A$19:$E$462,4,0)</f>
        <v>NUM00860962310N</v>
      </c>
      <c r="G610" s="183" t="str">
        <f>VLOOKUP(C610,'Completar SOFSE'!$A$19:$E$462,5,0)</f>
        <v>RESISTENCIA AJUST.300OHMS.50W.</v>
      </c>
      <c r="H610" s="186">
        <f>VLOOKUP(C610,'Completar SOFSE'!$A$19:$F$462,6,0)</f>
        <v>8349883</v>
      </c>
      <c r="I610" s="64"/>
      <c r="J610" s="75"/>
      <c r="K610" s="75"/>
      <c r="L610" s="46"/>
    </row>
    <row r="611" spans="2:12">
      <c r="B611" s="69" t="s">
        <v>40</v>
      </c>
      <c r="C611" s="178"/>
      <c r="D611" s="181"/>
      <c r="E611" s="181"/>
      <c r="F611" s="181"/>
      <c r="G611" s="184"/>
      <c r="H611" s="187"/>
      <c r="I611" s="61"/>
      <c r="J611" s="75"/>
      <c r="K611" s="75"/>
      <c r="L611" s="46"/>
    </row>
    <row r="612" spans="2:12">
      <c r="B612" s="69" t="s">
        <v>41</v>
      </c>
      <c r="C612" s="178"/>
      <c r="D612" s="181"/>
      <c r="E612" s="181"/>
      <c r="F612" s="181"/>
      <c r="G612" s="184"/>
      <c r="H612" s="187"/>
      <c r="I612" s="61"/>
      <c r="J612" s="75"/>
      <c r="K612" s="75"/>
      <c r="L612" s="46"/>
    </row>
    <row r="613" spans="2:12">
      <c r="B613" s="69" t="s">
        <v>42</v>
      </c>
      <c r="C613" s="178"/>
      <c r="D613" s="181"/>
      <c r="E613" s="181"/>
      <c r="F613" s="181"/>
      <c r="G613" s="184"/>
      <c r="H613" s="187"/>
      <c r="I613" s="61"/>
      <c r="J613" s="48"/>
      <c r="K613" s="75"/>
      <c r="L613" s="46"/>
    </row>
    <row r="614" spans="2:12" ht="13.5" thickBot="1">
      <c r="B614" s="103" t="s">
        <v>43</v>
      </c>
      <c r="C614" s="179"/>
      <c r="D614" s="182"/>
      <c r="E614" s="182"/>
      <c r="F614" s="182"/>
      <c r="G614" s="185"/>
      <c r="H614" s="188"/>
      <c r="I614" s="62"/>
      <c r="J614" s="51"/>
      <c r="K614" s="63"/>
      <c r="L614" s="52"/>
    </row>
    <row r="615" spans="2:12">
      <c r="B615" s="68" t="s">
        <v>39</v>
      </c>
      <c r="C615" s="177">
        <f t="shared" ref="C615" si="85">+C610+1</f>
        <v>121</v>
      </c>
      <c r="D615" s="180">
        <f>VLOOKUP(C615,'Completar SOFSE'!$A$19:$E$462,2,0)</f>
        <v>1</v>
      </c>
      <c r="E615" s="180" t="str">
        <f>VLOOKUP(C615,'Completar SOFSE'!$A$19:$E$462,3,0)</f>
        <v>unidad</v>
      </c>
      <c r="F615" s="180" t="str">
        <f>VLOOKUP(C615,'Completar SOFSE'!$A$19:$E$462,4,0)</f>
        <v>NUM00860962330N</v>
      </c>
      <c r="G615" s="183" t="str">
        <f>VLOOKUP(C615,'Completar SOFSE'!$A$19:$E$462,5,0)</f>
        <v>RESISTENCIA AJUSTABLE 750 OHM 100W</v>
      </c>
      <c r="H615" s="186">
        <f>VLOOKUP(C615,'Completar SOFSE'!$A$19:$F$462,6,0)</f>
        <v>8414246</v>
      </c>
      <c r="I615" s="64"/>
      <c r="J615" s="75"/>
      <c r="K615" s="75"/>
      <c r="L615" s="46"/>
    </row>
    <row r="616" spans="2:12">
      <c r="B616" s="69" t="s">
        <v>40</v>
      </c>
      <c r="C616" s="178"/>
      <c r="D616" s="181"/>
      <c r="E616" s="181"/>
      <c r="F616" s="181"/>
      <c r="G616" s="184"/>
      <c r="H616" s="187"/>
      <c r="I616" s="61"/>
      <c r="J616" s="75"/>
      <c r="K616" s="75"/>
      <c r="L616" s="46"/>
    </row>
    <row r="617" spans="2:12">
      <c r="B617" s="69" t="s">
        <v>41</v>
      </c>
      <c r="C617" s="178"/>
      <c r="D617" s="181"/>
      <c r="E617" s="181"/>
      <c r="F617" s="181"/>
      <c r="G617" s="184"/>
      <c r="H617" s="187"/>
      <c r="I617" s="61"/>
      <c r="J617" s="75"/>
      <c r="K617" s="75"/>
      <c r="L617" s="46"/>
    </row>
    <row r="618" spans="2:12">
      <c r="B618" s="69" t="s">
        <v>42</v>
      </c>
      <c r="C618" s="178"/>
      <c r="D618" s="181"/>
      <c r="E618" s="181"/>
      <c r="F618" s="181"/>
      <c r="G618" s="184"/>
      <c r="H618" s="187"/>
      <c r="I618" s="61"/>
      <c r="J618" s="48"/>
      <c r="K618" s="75"/>
      <c r="L618" s="46"/>
    </row>
    <row r="619" spans="2:12" ht="13.5" thickBot="1">
      <c r="B619" s="103" t="s">
        <v>43</v>
      </c>
      <c r="C619" s="179"/>
      <c r="D619" s="182"/>
      <c r="E619" s="182"/>
      <c r="F619" s="182"/>
      <c r="G619" s="185"/>
      <c r="H619" s="188"/>
      <c r="I619" s="62"/>
      <c r="J619" s="51"/>
      <c r="K619" s="63"/>
      <c r="L619" s="52"/>
    </row>
    <row r="620" spans="2:12">
      <c r="B620" s="68" t="s">
        <v>39</v>
      </c>
      <c r="C620" s="177">
        <f t="shared" ref="C620" si="86">+C615+1</f>
        <v>122</v>
      </c>
      <c r="D620" s="180">
        <f>VLOOKUP(C620,'Completar SOFSE'!$A$19:$E$462,2,0)</f>
        <v>1</v>
      </c>
      <c r="E620" s="180" t="str">
        <f>VLOOKUP(C620,'Completar SOFSE'!$A$19:$E$462,3,0)</f>
        <v>unidad</v>
      </c>
      <c r="F620" s="180" t="str">
        <f>VLOOKUP(C620,'Completar SOFSE'!$A$19:$E$462,4,0)</f>
        <v>NUM00860962430N</v>
      </c>
      <c r="G620" s="183" t="str">
        <f>VLOOKUP(C620,'Completar SOFSE'!$A$19:$E$462,5,0)</f>
        <v>RESISTENCIA AJUST. 2 TUBOS 250 OHM 50W</v>
      </c>
      <c r="H620" s="186">
        <f>VLOOKUP(C620,'Completar SOFSE'!$A$19:$F$462,6,0)</f>
        <v>8391138</v>
      </c>
      <c r="I620" s="64"/>
      <c r="J620" s="75"/>
      <c r="K620" s="75"/>
      <c r="L620" s="46"/>
    </row>
    <row r="621" spans="2:12">
      <c r="B621" s="69" t="s">
        <v>40</v>
      </c>
      <c r="C621" s="178"/>
      <c r="D621" s="181"/>
      <c r="E621" s="181"/>
      <c r="F621" s="181"/>
      <c r="G621" s="184"/>
      <c r="H621" s="187"/>
      <c r="I621" s="61"/>
      <c r="J621" s="75"/>
      <c r="K621" s="75"/>
      <c r="L621" s="46"/>
    </row>
    <row r="622" spans="2:12">
      <c r="B622" s="69" t="s">
        <v>41</v>
      </c>
      <c r="C622" s="178"/>
      <c r="D622" s="181"/>
      <c r="E622" s="181"/>
      <c r="F622" s="181"/>
      <c r="G622" s="184"/>
      <c r="H622" s="187"/>
      <c r="I622" s="61"/>
      <c r="J622" s="75"/>
      <c r="K622" s="75"/>
      <c r="L622" s="46"/>
    </row>
    <row r="623" spans="2:12">
      <c r="B623" s="69" t="s">
        <v>42</v>
      </c>
      <c r="C623" s="178"/>
      <c r="D623" s="181"/>
      <c r="E623" s="181"/>
      <c r="F623" s="181"/>
      <c r="G623" s="184"/>
      <c r="H623" s="187"/>
      <c r="I623" s="61"/>
      <c r="J623" s="48"/>
      <c r="K623" s="75"/>
      <c r="L623" s="46"/>
    </row>
    <row r="624" spans="2:12" ht="13.5" thickBot="1">
      <c r="B624" s="103" t="s">
        <v>43</v>
      </c>
      <c r="C624" s="179"/>
      <c r="D624" s="182"/>
      <c r="E624" s="182"/>
      <c r="F624" s="182"/>
      <c r="G624" s="185"/>
      <c r="H624" s="188"/>
      <c r="I624" s="62"/>
      <c r="J624" s="51"/>
      <c r="K624" s="63"/>
      <c r="L624" s="52"/>
    </row>
    <row r="625" spans="2:12">
      <c r="B625" s="68" t="s">
        <v>39</v>
      </c>
      <c r="C625" s="177">
        <f>+C620+1</f>
        <v>123</v>
      </c>
      <c r="D625" s="180">
        <f>VLOOKUP(C625,'Completar SOFSE'!$A$19:$E$462,2,0)</f>
        <v>1</v>
      </c>
      <c r="E625" s="180" t="str">
        <f>VLOOKUP(C625,'Completar SOFSE'!$A$19:$E$462,3,0)</f>
        <v>unidad</v>
      </c>
      <c r="F625" s="180" t="str">
        <f>VLOOKUP(C625,'Completar SOFSE'!$A$19:$E$462,4,0)</f>
        <v>NUM00860962470N</v>
      </c>
      <c r="G625" s="183" t="str">
        <f>VLOOKUP(C625,'Completar SOFSE'!$A$19:$E$462,5,0)</f>
        <v>RESISTENCIA AJUSTABLE 2 TUBOS 10000 OHM, 160 W</v>
      </c>
      <c r="H625" s="186">
        <f>VLOOKUP(C625,'Completar SOFSE'!$A$19:$F$462,6,0)</f>
        <v>8391139</v>
      </c>
      <c r="I625" s="64"/>
      <c r="J625" s="75"/>
      <c r="K625" s="75"/>
      <c r="L625" s="46"/>
    </row>
    <row r="626" spans="2:12">
      <c r="B626" s="69" t="s">
        <v>40</v>
      </c>
      <c r="C626" s="178"/>
      <c r="D626" s="181"/>
      <c r="E626" s="181"/>
      <c r="F626" s="181"/>
      <c r="G626" s="184"/>
      <c r="H626" s="187"/>
      <c r="I626" s="61"/>
      <c r="J626" s="75"/>
      <c r="K626" s="75"/>
      <c r="L626" s="46"/>
    </row>
    <row r="627" spans="2:12">
      <c r="B627" s="69" t="s">
        <v>41</v>
      </c>
      <c r="C627" s="178"/>
      <c r="D627" s="181"/>
      <c r="E627" s="181"/>
      <c r="F627" s="181"/>
      <c r="G627" s="184"/>
      <c r="H627" s="187"/>
      <c r="I627" s="61"/>
      <c r="J627" s="75"/>
      <c r="K627" s="75"/>
      <c r="L627" s="46"/>
    </row>
    <row r="628" spans="2:12">
      <c r="B628" s="69" t="s">
        <v>42</v>
      </c>
      <c r="C628" s="178"/>
      <c r="D628" s="181"/>
      <c r="E628" s="181"/>
      <c r="F628" s="181"/>
      <c r="G628" s="184"/>
      <c r="H628" s="187"/>
      <c r="I628" s="61"/>
      <c r="J628" s="48"/>
      <c r="K628" s="75"/>
      <c r="L628" s="46"/>
    </row>
    <row r="629" spans="2:12" ht="13.5" thickBot="1">
      <c r="B629" s="103" t="s">
        <v>43</v>
      </c>
      <c r="C629" s="179"/>
      <c r="D629" s="182"/>
      <c r="E629" s="182"/>
      <c r="F629" s="182"/>
      <c r="G629" s="185"/>
      <c r="H629" s="188"/>
      <c r="I629" s="62"/>
      <c r="J629" s="51"/>
      <c r="K629" s="63"/>
      <c r="L629" s="52"/>
    </row>
    <row r="630" spans="2:12">
      <c r="B630" s="68" t="s">
        <v>39</v>
      </c>
      <c r="C630" s="177">
        <f t="shared" ref="C630" si="87">+C625+1</f>
        <v>124</v>
      </c>
      <c r="D630" s="180">
        <f>VLOOKUP(C630,'Completar SOFSE'!$A$19:$E$462,2,0)</f>
        <v>1</v>
      </c>
      <c r="E630" s="180" t="str">
        <f>VLOOKUP(C630,'Completar SOFSE'!$A$19:$E$462,3,0)</f>
        <v>unidad</v>
      </c>
      <c r="F630" s="180" t="str">
        <f>VLOOKUP(C630,'Completar SOFSE'!$A$19:$E$462,4,0)</f>
        <v>NUM00860962530N</v>
      </c>
      <c r="G630" s="183" t="str">
        <f>VLOOKUP(C630,'Completar SOFSE'!$A$19:$E$462,5,0)</f>
        <v>RESISTENCIA AJUST. 3 TUBOS 1,6 OHM 375W</v>
      </c>
      <c r="H630" s="186">
        <f>VLOOKUP(C630,'Completar SOFSE'!$A$19:$F$462,6,0)</f>
        <v>8311736</v>
      </c>
      <c r="I630" s="64"/>
      <c r="J630" s="75"/>
      <c r="K630" s="75"/>
      <c r="L630" s="46"/>
    </row>
    <row r="631" spans="2:12">
      <c r="B631" s="69" t="s">
        <v>40</v>
      </c>
      <c r="C631" s="178"/>
      <c r="D631" s="181"/>
      <c r="E631" s="181"/>
      <c r="F631" s="181"/>
      <c r="G631" s="184"/>
      <c r="H631" s="187"/>
      <c r="I631" s="61"/>
      <c r="J631" s="75"/>
      <c r="K631" s="75"/>
      <c r="L631" s="46"/>
    </row>
    <row r="632" spans="2:12">
      <c r="B632" s="69" t="s">
        <v>41</v>
      </c>
      <c r="C632" s="178"/>
      <c r="D632" s="181"/>
      <c r="E632" s="181"/>
      <c r="F632" s="181"/>
      <c r="G632" s="184"/>
      <c r="H632" s="187"/>
      <c r="I632" s="61"/>
      <c r="J632" s="75"/>
      <c r="K632" s="75"/>
      <c r="L632" s="46"/>
    </row>
    <row r="633" spans="2:12">
      <c r="B633" s="69" t="s">
        <v>42</v>
      </c>
      <c r="C633" s="178"/>
      <c r="D633" s="181"/>
      <c r="E633" s="181"/>
      <c r="F633" s="181"/>
      <c r="G633" s="184"/>
      <c r="H633" s="187"/>
      <c r="I633" s="61"/>
      <c r="J633" s="48"/>
      <c r="K633" s="75"/>
      <c r="L633" s="46"/>
    </row>
    <row r="634" spans="2:12" ht="13.5" thickBot="1">
      <c r="B634" s="103" t="s">
        <v>43</v>
      </c>
      <c r="C634" s="179"/>
      <c r="D634" s="182"/>
      <c r="E634" s="182"/>
      <c r="F634" s="182"/>
      <c r="G634" s="185"/>
      <c r="H634" s="188"/>
      <c r="I634" s="62"/>
      <c r="J634" s="51"/>
      <c r="K634" s="63"/>
      <c r="L634" s="52"/>
    </row>
    <row r="635" spans="2:12">
      <c r="B635" s="68" t="s">
        <v>39</v>
      </c>
      <c r="C635" s="177">
        <f t="shared" ref="C635" si="88">+C630+1</f>
        <v>125</v>
      </c>
      <c r="D635" s="180">
        <f>VLOOKUP(C635,'Completar SOFSE'!$A$19:$E$462,2,0)</f>
        <v>1</v>
      </c>
      <c r="E635" s="180" t="str">
        <f>VLOOKUP(C635,'Completar SOFSE'!$A$19:$E$462,3,0)</f>
        <v>unidad</v>
      </c>
      <c r="F635" s="180" t="str">
        <f>VLOOKUP(C635,'Completar SOFSE'!$A$19:$E$462,4,0)</f>
        <v>NUM00880101820N</v>
      </c>
      <c r="G635" s="183" t="str">
        <f>VLOOKUP(C635,'Completar SOFSE'!$A$19:$E$462,5,0)</f>
        <v>RESISTENCIA 750-1500 W-74VOLT. R/F 17210770 SEGÚN ET MRRG-007/14</v>
      </c>
      <c r="H635" s="186">
        <f>VLOOKUP(C635,'Completar SOFSE'!$A$19:$F$462,6,0)</f>
        <v>17210770</v>
      </c>
      <c r="I635" s="64"/>
      <c r="J635" s="75"/>
      <c r="K635" s="75"/>
      <c r="L635" s="46"/>
    </row>
    <row r="636" spans="2:12">
      <c r="B636" s="69" t="s">
        <v>40</v>
      </c>
      <c r="C636" s="178"/>
      <c r="D636" s="181"/>
      <c r="E636" s="181"/>
      <c r="F636" s="181"/>
      <c r="G636" s="184"/>
      <c r="H636" s="187"/>
      <c r="I636" s="61"/>
      <c r="J636" s="75"/>
      <c r="K636" s="75"/>
      <c r="L636" s="46"/>
    </row>
    <row r="637" spans="2:12">
      <c r="B637" s="69" t="s">
        <v>41</v>
      </c>
      <c r="C637" s="178"/>
      <c r="D637" s="181"/>
      <c r="E637" s="181"/>
      <c r="F637" s="181"/>
      <c r="G637" s="184"/>
      <c r="H637" s="187"/>
      <c r="I637" s="61"/>
      <c r="J637" s="75"/>
      <c r="K637" s="75"/>
      <c r="L637" s="46"/>
    </row>
    <row r="638" spans="2:12">
      <c r="B638" s="69" t="s">
        <v>42</v>
      </c>
      <c r="C638" s="178"/>
      <c r="D638" s="181"/>
      <c r="E638" s="181"/>
      <c r="F638" s="181"/>
      <c r="G638" s="184"/>
      <c r="H638" s="187"/>
      <c r="I638" s="61"/>
      <c r="J638" s="48"/>
      <c r="K638" s="75"/>
      <c r="L638" s="46"/>
    </row>
    <row r="639" spans="2:12" ht="13.5" thickBot="1">
      <c r="B639" s="103" t="s">
        <v>43</v>
      </c>
      <c r="C639" s="179"/>
      <c r="D639" s="182"/>
      <c r="E639" s="182"/>
      <c r="F639" s="182"/>
      <c r="G639" s="185"/>
      <c r="H639" s="188"/>
      <c r="I639" s="62"/>
      <c r="J639" s="51"/>
      <c r="K639" s="63"/>
      <c r="L639" s="52"/>
    </row>
    <row r="640" spans="2:12">
      <c r="B640" s="68" t="s">
        <v>39</v>
      </c>
      <c r="C640" s="177">
        <f t="shared" ref="C640" si="89">+C635+1</f>
        <v>126</v>
      </c>
      <c r="D640" s="180">
        <f>VLOOKUP(C640,'Completar SOFSE'!$A$19:$E$462,2,0)</f>
        <v>1</v>
      </c>
      <c r="E640" s="180" t="str">
        <f>VLOOKUP(C640,'Completar SOFSE'!$A$19:$E$462,3,0)</f>
        <v>unidad</v>
      </c>
      <c r="F640" s="180" t="str">
        <f>VLOOKUP(C640,'Completar SOFSE'!$A$19:$E$462,4,0)</f>
        <v>NUM00880101850N</v>
      </c>
      <c r="G640" s="183" t="str">
        <f>VLOOKUP(C640,'Completar SOFSE'!$A$19:$E$462,5,0)</f>
        <v>Interruptor termostático "Klixon" del calefactor de cabina, para locomotoras GM</v>
      </c>
      <c r="H640" s="186">
        <f>VLOOKUP(C640,'Completar SOFSE'!$A$19:$F$462,6,0)</f>
        <v>8408848</v>
      </c>
      <c r="I640" s="64"/>
      <c r="J640" s="75"/>
      <c r="K640" s="75"/>
      <c r="L640" s="46"/>
    </row>
    <row r="641" spans="2:12">
      <c r="B641" s="69" t="s">
        <v>40</v>
      </c>
      <c r="C641" s="178"/>
      <c r="D641" s="181"/>
      <c r="E641" s="181"/>
      <c r="F641" s="181"/>
      <c r="G641" s="184"/>
      <c r="H641" s="187"/>
      <c r="I641" s="61"/>
      <c r="J641" s="75"/>
      <c r="K641" s="75"/>
      <c r="L641" s="46"/>
    </row>
    <row r="642" spans="2:12">
      <c r="B642" s="69" t="s">
        <v>41</v>
      </c>
      <c r="C642" s="178"/>
      <c r="D642" s="181"/>
      <c r="E642" s="181"/>
      <c r="F642" s="181"/>
      <c r="G642" s="184"/>
      <c r="H642" s="187"/>
      <c r="I642" s="61"/>
      <c r="J642" s="75"/>
      <c r="K642" s="75"/>
      <c r="L642" s="46"/>
    </row>
    <row r="643" spans="2:12">
      <c r="B643" s="69" t="s">
        <v>42</v>
      </c>
      <c r="C643" s="178"/>
      <c r="D643" s="181"/>
      <c r="E643" s="181"/>
      <c r="F643" s="181"/>
      <c r="G643" s="184"/>
      <c r="H643" s="187"/>
      <c r="I643" s="61"/>
      <c r="J643" s="48"/>
      <c r="K643" s="75"/>
      <c r="L643" s="46"/>
    </row>
    <row r="644" spans="2:12" ht="13.5" thickBot="1">
      <c r="B644" s="103" t="s">
        <v>43</v>
      </c>
      <c r="C644" s="179"/>
      <c r="D644" s="182"/>
      <c r="E644" s="182"/>
      <c r="F644" s="182"/>
      <c r="G644" s="185"/>
      <c r="H644" s="188"/>
      <c r="I644" s="62"/>
      <c r="J644" s="51"/>
      <c r="K644" s="63"/>
      <c r="L644" s="52"/>
    </row>
    <row r="645" spans="2:12">
      <c r="B645" s="68" t="s">
        <v>39</v>
      </c>
      <c r="C645" s="177">
        <f>+C640+1</f>
        <v>127</v>
      </c>
      <c r="D645" s="180">
        <f>VLOOKUP(C645,'Completar SOFSE'!$A$19:$E$462,2,0)</f>
        <v>1</v>
      </c>
      <c r="E645" s="180" t="str">
        <f>VLOOKUP(C645,'Completar SOFSE'!$A$19:$E$462,3,0)</f>
        <v>unidad</v>
      </c>
      <c r="F645" s="180" t="str">
        <f>VLOOKUP(C645,'Completar SOFSE'!$A$19:$E$462,4,0)</f>
        <v>NUM00889000810N</v>
      </c>
      <c r="G645" s="183" t="str">
        <f>VLOOKUP(C645,'Completar SOFSE'!$A$19:$E$462,5,0)</f>
        <v>TABLERO P/TERMINALES 4 CONEX.</v>
      </c>
      <c r="H645" s="186">
        <f>VLOOKUP(C645,'Completar SOFSE'!$A$19:$F$462,6,0)</f>
        <v>8298162</v>
      </c>
      <c r="I645" s="64"/>
      <c r="J645" s="75"/>
      <c r="K645" s="75"/>
      <c r="L645" s="46"/>
    </row>
    <row r="646" spans="2:12">
      <c r="B646" s="69" t="s">
        <v>40</v>
      </c>
      <c r="C646" s="178"/>
      <c r="D646" s="181"/>
      <c r="E646" s="181"/>
      <c r="F646" s="181"/>
      <c r="G646" s="184"/>
      <c r="H646" s="187"/>
      <c r="I646" s="61"/>
      <c r="J646" s="75"/>
      <c r="K646" s="75"/>
      <c r="L646" s="46"/>
    </row>
    <row r="647" spans="2:12">
      <c r="B647" s="69" t="s">
        <v>41</v>
      </c>
      <c r="C647" s="178"/>
      <c r="D647" s="181"/>
      <c r="E647" s="181"/>
      <c r="F647" s="181"/>
      <c r="G647" s="184"/>
      <c r="H647" s="187"/>
      <c r="I647" s="61"/>
      <c r="J647" s="75"/>
      <c r="K647" s="75"/>
      <c r="L647" s="46"/>
    </row>
    <row r="648" spans="2:12">
      <c r="B648" s="69" t="s">
        <v>42</v>
      </c>
      <c r="C648" s="178"/>
      <c r="D648" s="181"/>
      <c r="E648" s="181"/>
      <c r="F648" s="181"/>
      <c r="G648" s="184"/>
      <c r="H648" s="187"/>
      <c r="I648" s="61"/>
      <c r="J648" s="48"/>
      <c r="K648" s="75"/>
      <c r="L648" s="46"/>
    </row>
    <row r="649" spans="2:12" ht="13.5" thickBot="1">
      <c r="B649" s="103" t="s">
        <v>43</v>
      </c>
      <c r="C649" s="179"/>
      <c r="D649" s="182"/>
      <c r="E649" s="182"/>
      <c r="F649" s="182"/>
      <c r="G649" s="185"/>
      <c r="H649" s="188"/>
      <c r="I649" s="62"/>
      <c r="J649" s="51"/>
      <c r="K649" s="63"/>
      <c r="L649" s="52"/>
    </row>
    <row r="650" spans="2:12">
      <c r="B650" s="68" t="s">
        <v>39</v>
      </c>
      <c r="C650" s="177">
        <f t="shared" ref="C650" si="90">+C645+1</f>
        <v>128</v>
      </c>
      <c r="D650" s="180">
        <f>VLOOKUP(C650,'Completar SOFSE'!$A$19:$E$462,2,0)</f>
        <v>1</v>
      </c>
      <c r="E650" s="180" t="str">
        <f>VLOOKUP(C650,'Completar SOFSE'!$A$19:$E$462,3,0)</f>
        <v>unidad</v>
      </c>
      <c r="F650" s="180" t="str">
        <f>VLOOKUP(C650,'Completar SOFSE'!$A$19:$E$462,4,0)</f>
        <v>NUM00889000830N</v>
      </c>
      <c r="G650" s="183" t="str">
        <f>VLOOKUP(C650,'Completar SOFSE'!$A$19:$E$462,5,0)</f>
        <v>TABLERO P/TERMIN.8 CONEXI.COMP</v>
      </c>
      <c r="H650" s="186">
        <f>VLOOKUP(C650,'Completar SOFSE'!$A$19:$F$462,6,0)</f>
        <v>8395468</v>
      </c>
      <c r="I650" s="64"/>
      <c r="J650" s="75"/>
      <c r="K650" s="75"/>
      <c r="L650" s="46"/>
    </row>
    <row r="651" spans="2:12">
      <c r="B651" s="69" t="s">
        <v>40</v>
      </c>
      <c r="C651" s="178"/>
      <c r="D651" s="181"/>
      <c r="E651" s="181"/>
      <c r="F651" s="181"/>
      <c r="G651" s="184"/>
      <c r="H651" s="187"/>
      <c r="I651" s="61"/>
      <c r="J651" s="75"/>
      <c r="K651" s="75"/>
      <c r="L651" s="46"/>
    </row>
    <row r="652" spans="2:12">
      <c r="B652" s="69" t="s">
        <v>41</v>
      </c>
      <c r="C652" s="178"/>
      <c r="D652" s="181"/>
      <c r="E652" s="181"/>
      <c r="F652" s="181"/>
      <c r="G652" s="184"/>
      <c r="H652" s="187"/>
      <c r="I652" s="61"/>
      <c r="J652" s="75"/>
      <c r="K652" s="75"/>
      <c r="L652" s="46"/>
    </row>
    <row r="653" spans="2:12">
      <c r="B653" s="69" t="s">
        <v>42</v>
      </c>
      <c r="C653" s="178"/>
      <c r="D653" s="181"/>
      <c r="E653" s="181"/>
      <c r="F653" s="181"/>
      <c r="G653" s="184"/>
      <c r="H653" s="187"/>
      <c r="I653" s="61"/>
      <c r="J653" s="48"/>
      <c r="K653" s="75"/>
      <c r="L653" s="46"/>
    </row>
    <row r="654" spans="2:12" ht="13.5" thickBot="1">
      <c r="B654" s="103" t="s">
        <v>43</v>
      </c>
      <c r="C654" s="179"/>
      <c r="D654" s="182"/>
      <c r="E654" s="182"/>
      <c r="F654" s="182"/>
      <c r="G654" s="185"/>
      <c r="H654" s="188"/>
      <c r="I654" s="62"/>
      <c r="J654" s="51"/>
      <c r="K654" s="63"/>
      <c r="L654" s="52"/>
    </row>
    <row r="655" spans="2:12">
      <c r="B655" s="68" t="s">
        <v>39</v>
      </c>
      <c r="C655" s="177">
        <f t="shared" ref="C655" si="91">+C650+1</f>
        <v>129</v>
      </c>
      <c r="D655" s="180">
        <f>VLOOKUP(C655,'Completar SOFSE'!$A$19:$E$462,2,0)</f>
        <v>2</v>
      </c>
      <c r="E655" s="180" t="str">
        <f>VLOOKUP(C655,'Completar SOFSE'!$A$19:$E$462,3,0)</f>
        <v>unidad</v>
      </c>
      <c r="F655" s="180" t="str">
        <f>VLOOKUP(C655,'Completar SOFSE'!$A$19:$E$462,4,0)</f>
        <v>NUM91309320000N</v>
      </c>
      <c r="G655" s="183" t="str">
        <f>VLOOKUP(C655,'Completar SOFSE'!$A$19:$E$462,5,0)</f>
        <v>RECTIFICADOR 5 PLACAS 8.6 A - 80 V.-</v>
      </c>
      <c r="H655" s="186">
        <f>VLOOKUP(C655,'Completar SOFSE'!$A$19:$F$462,6,0)</f>
        <v>8158951</v>
      </c>
      <c r="I655" s="64"/>
      <c r="J655" s="75"/>
      <c r="K655" s="75"/>
      <c r="L655" s="46"/>
    </row>
    <row r="656" spans="2:12">
      <c r="B656" s="69" t="s">
        <v>40</v>
      </c>
      <c r="C656" s="178"/>
      <c r="D656" s="181"/>
      <c r="E656" s="181"/>
      <c r="F656" s="181"/>
      <c r="G656" s="184"/>
      <c r="H656" s="187"/>
      <c r="I656" s="61"/>
      <c r="J656" s="75"/>
      <c r="K656" s="75"/>
      <c r="L656" s="46"/>
    </row>
    <row r="657" spans="2:12">
      <c r="B657" s="69" t="s">
        <v>41</v>
      </c>
      <c r="C657" s="178"/>
      <c r="D657" s="181"/>
      <c r="E657" s="181"/>
      <c r="F657" s="181"/>
      <c r="G657" s="184"/>
      <c r="H657" s="187"/>
      <c r="I657" s="61"/>
      <c r="J657" s="75"/>
      <c r="K657" s="75"/>
      <c r="L657" s="46"/>
    </row>
    <row r="658" spans="2:12">
      <c r="B658" s="69" t="s">
        <v>42</v>
      </c>
      <c r="C658" s="178"/>
      <c r="D658" s="181"/>
      <c r="E658" s="181"/>
      <c r="F658" s="181"/>
      <c r="G658" s="184"/>
      <c r="H658" s="187"/>
      <c r="I658" s="61"/>
      <c r="J658" s="48"/>
      <c r="K658" s="75"/>
      <c r="L658" s="46"/>
    </row>
    <row r="659" spans="2:12" ht="13.5" thickBot="1">
      <c r="B659" s="103" t="s">
        <v>43</v>
      </c>
      <c r="C659" s="179"/>
      <c r="D659" s="182"/>
      <c r="E659" s="182"/>
      <c r="F659" s="182"/>
      <c r="G659" s="185"/>
      <c r="H659" s="188"/>
      <c r="I659" s="62"/>
      <c r="J659" s="51"/>
      <c r="K659" s="63"/>
      <c r="L659" s="52"/>
    </row>
    <row r="660" spans="2:12">
      <c r="B660" s="68" t="s">
        <v>39</v>
      </c>
      <c r="C660" s="177">
        <f t="shared" ref="C660" si="92">+C655+1</f>
        <v>130</v>
      </c>
      <c r="D660" s="180">
        <f>VLOOKUP(C660,'Completar SOFSE'!$A$19:$E$462,2,0)</f>
        <v>1</v>
      </c>
      <c r="E660" s="180" t="str">
        <f>VLOOKUP(C660,'Completar SOFSE'!$A$19:$E$462,3,0)</f>
        <v>unidad</v>
      </c>
      <c r="F660" s="180" t="str">
        <f>VLOOKUP(C660,'Completar SOFSE'!$A$19:$E$462,4,0)</f>
        <v>NUM91310360000N</v>
      </c>
      <c r="G660" s="183" t="str">
        <f>VLOOKUP(C660,'Completar SOFSE'!$A$19:$E$462,5,0)</f>
        <v>RECTIFICADOR 1.2A 80V</v>
      </c>
      <c r="H660" s="186">
        <f>VLOOKUP(C660,'Completar SOFSE'!$A$19:$F$462,6,0)</f>
        <v>8249693</v>
      </c>
      <c r="I660" s="64"/>
      <c r="J660" s="75"/>
      <c r="K660" s="75"/>
      <c r="L660" s="46"/>
    </row>
    <row r="661" spans="2:12">
      <c r="B661" s="69" t="s">
        <v>40</v>
      </c>
      <c r="C661" s="178"/>
      <c r="D661" s="181"/>
      <c r="E661" s="181"/>
      <c r="F661" s="181"/>
      <c r="G661" s="184"/>
      <c r="H661" s="187"/>
      <c r="I661" s="61"/>
      <c r="J661" s="75"/>
      <c r="K661" s="75"/>
      <c r="L661" s="46"/>
    </row>
    <row r="662" spans="2:12">
      <c r="B662" s="69" t="s">
        <v>41</v>
      </c>
      <c r="C662" s="178"/>
      <c r="D662" s="181"/>
      <c r="E662" s="181"/>
      <c r="F662" s="181"/>
      <c r="G662" s="184"/>
      <c r="H662" s="187"/>
      <c r="I662" s="61"/>
      <c r="J662" s="75"/>
      <c r="K662" s="75"/>
      <c r="L662" s="46"/>
    </row>
    <row r="663" spans="2:12">
      <c r="B663" s="69" t="s">
        <v>42</v>
      </c>
      <c r="C663" s="178"/>
      <c r="D663" s="181"/>
      <c r="E663" s="181"/>
      <c r="F663" s="181"/>
      <c r="G663" s="184"/>
      <c r="H663" s="187"/>
      <c r="I663" s="61"/>
      <c r="J663" s="48"/>
      <c r="K663" s="75"/>
      <c r="L663" s="46"/>
    </row>
    <row r="664" spans="2:12" ht="13.5" thickBot="1">
      <c r="B664" s="103" t="s">
        <v>43</v>
      </c>
      <c r="C664" s="179"/>
      <c r="D664" s="182"/>
      <c r="E664" s="182"/>
      <c r="F664" s="182"/>
      <c r="G664" s="185"/>
      <c r="H664" s="188"/>
      <c r="I664" s="62"/>
      <c r="J664" s="51"/>
      <c r="K664" s="63"/>
      <c r="L664" s="52"/>
    </row>
    <row r="665" spans="2:12">
      <c r="B665" s="68" t="s">
        <v>39</v>
      </c>
      <c r="C665" s="177">
        <f>+C660+1</f>
        <v>131</v>
      </c>
      <c r="D665" s="180">
        <f>VLOOKUP(C665,'Completar SOFSE'!$A$19:$E$462,2,0)</f>
        <v>1</v>
      </c>
      <c r="E665" s="180" t="str">
        <f>VLOOKUP(C665,'Completar SOFSE'!$A$19:$E$462,3,0)</f>
        <v>unidad</v>
      </c>
      <c r="F665" s="180" t="str">
        <f>VLOOKUP(C665,'Completar SOFSE'!$A$19:$E$462,4,0)</f>
        <v>NUM91310410000N</v>
      </c>
      <c r="G665" s="183" t="str">
        <f>VLOOKUP(C665,'Completar SOFSE'!$A$19:$E$462,5,0)</f>
        <v>RESISTENCIA 2000 OHMS -160 W</v>
      </c>
      <c r="H665" s="186">
        <f>VLOOKUP(C665,'Completar SOFSE'!$A$19:$F$462,6,0)</f>
        <v>8255414</v>
      </c>
      <c r="I665" s="64"/>
      <c r="J665" s="75"/>
      <c r="K665" s="75"/>
      <c r="L665" s="46"/>
    </row>
    <row r="666" spans="2:12">
      <c r="B666" s="69" t="s">
        <v>40</v>
      </c>
      <c r="C666" s="178"/>
      <c r="D666" s="181"/>
      <c r="E666" s="181"/>
      <c r="F666" s="181"/>
      <c r="G666" s="184"/>
      <c r="H666" s="187"/>
      <c r="I666" s="61"/>
      <c r="J666" s="75"/>
      <c r="K666" s="75"/>
      <c r="L666" s="46"/>
    </row>
    <row r="667" spans="2:12">
      <c r="B667" s="69" t="s">
        <v>41</v>
      </c>
      <c r="C667" s="178"/>
      <c r="D667" s="181"/>
      <c r="E667" s="181"/>
      <c r="F667" s="181"/>
      <c r="G667" s="184"/>
      <c r="H667" s="187"/>
      <c r="I667" s="61"/>
      <c r="J667" s="75"/>
      <c r="K667" s="75"/>
      <c r="L667" s="46"/>
    </row>
    <row r="668" spans="2:12">
      <c r="B668" s="69" t="s">
        <v>42</v>
      </c>
      <c r="C668" s="178"/>
      <c r="D668" s="181"/>
      <c r="E668" s="181"/>
      <c r="F668" s="181"/>
      <c r="G668" s="184"/>
      <c r="H668" s="187"/>
      <c r="I668" s="61"/>
      <c r="J668" s="48"/>
      <c r="K668" s="75"/>
      <c r="L668" s="46"/>
    </row>
    <row r="669" spans="2:12" ht="13.5" thickBot="1">
      <c r="B669" s="103" t="s">
        <v>43</v>
      </c>
      <c r="C669" s="179"/>
      <c r="D669" s="182"/>
      <c r="E669" s="182"/>
      <c r="F669" s="182"/>
      <c r="G669" s="185"/>
      <c r="H669" s="188"/>
      <c r="I669" s="62"/>
      <c r="J669" s="51"/>
      <c r="K669" s="63"/>
      <c r="L669" s="52"/>
    </row>
    <row r="670" spans="2:12">
      <c r="B670" s="68" t="s">
        <v>39</v>
      </c>
      <c r="C670" s="177">
        <f t="shared" ref="C670" si="93">+C665+1</f>
        <v>132</v>
      </c>
      <c r="D670" s="180">
        <f>VLOOKUP(C670,'Completar SOFSE'!$A$19:$E$462,2,0)</f>
        <v>1</v>
      </c>
      <c r="E670" s="180" t="str">
        <f>VLOOKUP(C670,'Completar SOFSE'!$A$19:$E$462,3,0)</f>
        <v>unidad</v>
      </c>
      <c r="F670" s="180" t="str">
        <f>VLOOKUP(C670,'Completar SOFSE'!$A$19:$E$462,4,0)</f>
        <v>NUM91310440000N</v>
      </c>
      <c r="G670" s="183" t="str">
        <f>VLOOKUP(C670,'Completar SOFSE'!$A$19:$E$462,5,0)</f>
        <v>RESISTENCIA 4OHMS-50W</v>
      </c>
      <c r="H670" s="186">
        <f>VLOOKUP(C670,'Completar SOFSE'!$A$19:$F$462,6,0)</f>
        <v>9522017</v>
      </c>
      <c r="I670" s="64"/>
      <c r="J670" s="75"/>
      <c r="K670" s="75"/>
      <c r="L670" s="46"/>
    </row>
    <row r="671" spans="2:12">
      <c r="B671" s="69" t="s">
        <v>40</v>
      </c>
      <c r="C671" s="178"/>
      <c r="D671" s="181"/>
      <c r="E671" s="181"/>
      <c r="F671" s="181"/>
      <c r="G671" s="184"/>
      <c r="H671" s="187"/>
      <c r="I671" s="61"/>
      <c r="J671" s="75"/>
      <c r="K671" s="75"/>
      <c r="L671" s="46"/>
    </row>
    <row r="672" spans="2:12">
      <c r="B672" s="69" t="s">
        <v>41</v>
      </c>
      <c r="C672" s="178"/>
      <c r="D672" s="181"/>
      <c r="E672" s="181"/>
      <c r="F672" s="181"/>
      <c r="G672" s="184"/>
      <c r="H672" s="187"/>
      <c r="I672" s="61"/>
      <c r="J672" s="75"/>
      <c r="K672" s="75"/>
      <c r="L672" s="46"/>
    </row>
    <row r="673" spans="2:12">
      <c r="B673" s="69" t="s">
        <v>42</v>
      </c>
      <c r="C673" s="178"/>
      <c r="D673" s="181"/>
      <c r="E673" s="181"/>
      <c r="F673" s="181"/>
      <c r="G673" s="184"/>
      <c r="H673" s="187"/>
      <c r="I673" s="61"/>
      <c r="J673" s="48"/>
      <c r="K673" s="75"/>
      <c r="L673" s="46"/>
    </row>
    <row r="674" spans="2:12" ht="13.5" thickBot="1">
      <c r="B674" s="103" t="s">
        <v>43</v>
      </c>
      <c r="C674" s="179"/>
      <c r="D674" s="182"/>
      <c r="E674" s="182"/>
      <c r="F674" s="182"/>
      <c r="G674" s="185"/>
      <c r="H674" s="188"/>
      <c r="I674" s="62"/>
      <c r="J674" s="51"/>
      <c r="K674" s="63"/>
      <c r="L674" s="52"/>
    </row>
    <row r="675" spans="2:12">
      <c r="B675" s="68" t="s">
        <v>39</v>
      </c>
      <c r="C675" s="177">
        <f t="shared" ref="C675" si="94">+C670+1</f>
        <v>133</v>
      </c>
      <c r="D675" s="180">
        <f>VLOOKUP(C675,'Completar SOFSE'!$A$19:$E$462,2,0)</f>
        <v>1</v>
      </c>
      <c r="E675" s="180" t="str">
        <f>VLOOKUP(C675,'Completar SOFSE'!$A$19:$E$462,3,0)</f>
        <v>unidad</v>
      </c>
      <c r="F675" s="180" t="str">
        <f>VLOOKUP(C675,'Completar SOFSE'!$A$19:$E$462,4,0)</f>
        <v>NUM91310480000N</v>
      </c>
      <c r="G675" s="183" t="str">
        <f>VLOOKUP(C675,'Completar SOFSE'!$A$19:$E$462,5,0)</f>
        <v>PORTA CONTACTO</v>
      </c>
      <c r="H675" s="186">
        <f>VLOOKUP(C675,'Completar SOFSE'!$A$19:$F$462,6,0)</f>
        <v>8261144</v>
      </c>
      <c r="I675" s="64"/>
      <c r="J675" s="75"/>
      <c r="K675" s="75"/>
      <c r="L675" s="46"/>
    </row>
    <row r="676" spans="2:12">
      <c r="B676" s="69" t="s">
        <v>40</v>
      </c>
      <c r="C676" s="178"/>
      <c r="D676" s="181"/>
      <c r="E676" s="181"/>
      <c r="F676" s="181"/>
      <c r="G676" s="184"/>
      <c r="H676" s="187"/>
      <c r="I676" s="61"/>
      <c r="J676" s="75"/>
      <c r="K676" s="75"/>
      <c r="L676" s="46"/>
    </row>
    <row r="677" spans="2:12">
      <c r="B677" s="69" t="s">
        <v>41</v>
      </c>
      <c r="C677" s="178"/>
      <c r="D677" s="181"/>
      <c r="E677" s="181"/>
      <c r="F677" s="181"/>
      <c r="G677" s="184"/>
      <c r="H677" s="187"/>
      <c r="I677" s="61"/>
      <c r="J677" s="75"/>
      <c r="K677" s="75"/>
      <c r="L677" s="46"/>
    </row>
    <row r="678" spans="2:12">
      <c r="B678" s="69" t="s">
        <v>42</v>
      </c>
      <c r="C678" s="178"/>
      <c r="D678" s="181"/>
      <c r="E678" s="181"/>
      <c r="F678" s="181"/>
      <c r="G678" s="184"/>
      <c r="H678" s="187"/>
      <c r="I678" s="61"/>
      <c r="J678" s="48"/>
      <c r="K678" s="75"/>
      <c r="L678" s="46"/>
    </row>
    <row r="679" spans="2:12" ht="13.5" thickBot="1">
      <c r="B679" s="103" t="s">
        <v>43</v>
      </c>
      <c r="C679" s="179"/>
      <c r="D679" s="182"/>
      <c r="E679" s="182"/>
      <c r="F679" s="182"/>
      <c r="G679" s="185"/>
      <c r="H679" s="188"/>
      <c r="I679" s="62"/>
      <c r="J679" s="51"/>
      <c r="K679" s="63"/>
      <c r="L679" s="52"/>
    </row>
    <row r="680" spans="2:12">
      <c r="B680" s="68" t="s">
        <v>39</v>
      </c>
      <c r="C680" s="177">
        <f t="shared" ref="C680" si="95">+C675+1</f>
        <v>134</v>
      </c>
      <c r="D680" s="180">
        <f>VLOOKUP(C680,'Completar SOFSE'!$A$19:$E$462,2,0)</f>
        <v>1</v>
      </c>
      <c r="E680" s="180" t="str">
        <f>VLOOKUP(C680,'Completar SOFSE'!$A$19:$E$462,3,0)</f>
        <v>unidad</v>
      </c>
      <c r="F680" s="180" t="str">
        <f>VLOOKUP(C680,'Completar SOFSE'!$A$19:$E$462,4,0)</f>
        <v>NUM91310630000N</v>
      </c>
      <c r="G680" s="183" t="str">
        <f>VLOOKUP(C680,'Completar SOFSE'!$A$19:$E$462,5,0)</f>
        <v>RESISTENCIA 115 OHM 200W</v>
      </c>
      <c r="H680" s="186">
        <f>VLOOKUP(C680,'Completar SOFSE'!$A$19:$F$462,6,0)</f>
        <v>8265653</v>
      </c>
      <c r="I680" s="64"/>
      <c r="J680" s="75"/>
      <c r="K680" s="75"/>
      <c r="L680" s="46"/>
    </row>
    <row r="681" spans="2:12">
      <c r="B681" s="69" t="s">
        <v>40</v>
      </c>
      <c r="C681" s="178"/>
      <c r="D681" s="181"/>
      <c r="E681" s="181"/>
      <c r="F681" s="181"/>
      <c r="G681" s="184"/>
      <c r="H681" s="187"/>
      <c r="I681" s="61"/>
      <c r="J681" s="75"/>
      <c r="K681" s="75"/>
      <c r="L681" s="46"/>
    </row>
    <row r="682" spans="2:12">
      <c r="B682" s="69" t="s">
        <v>41</v>
      </c>
      <c r="C682" s="178"/>
      <c r="D682" s="181"/>
      <c r="E682" s="181"/>
      <c r="F682" s="181"/>
      <c r="G682" s="184"/>
      <c r="H682" s="187"/>
      <c r="I682" s="61"/>
      <c r="J682" s="75"/>
      <c r="K682" s="75"/>
      <c r="L682" s="46"/>
    </row>
    <row r="683" spans="2:12">
      <c r="B683" s="69" t="s">
        <v>42</v>
      </c>
      <c r="C683" s="178"/>
      <c r="D683" s="181"/>
      <c r="E683" s="181"/>
      <c r="F683" s="181"/>
      <c r="G683" s="184"/>
      <c r="H683" s="187"/>
      <c r="I683" s="61"/>
      <c r="J683" s="48"/>
      <c r="K683" s="75"/>
      <c r="L683" s="46"/>
    </row>
    <row r="684" spans="2:12" ht="13.5" thickBot="1">
      <c r="B684" s="103" t="s">
        <v>43</v>
      </c>
      <c r="C684" s="179"/>
      <c r="D684" s="182"/>
      <c r="E684" s="182"/>
      <c r="F684" s="182"/>
      <c r="G684" s="185"/>
      <c r="H684" s="188"/>
      <c r="I684" s="62"/>
      <c r="J684" s="51"/>
      <c r="K684" s="63"/>
      <c r="L684" s="52"/>
    </row>
    <row r="685" spans="2:12">
      <c r="B685" s="68" t="s">
        <v>39</v>
      </c>
      <c r="C685" s="177">
        <f>+C680+1</f>
        <v>135</v>
      </c>
      <c r="D685" s="180">
        <f>VLOOKUP(C685,'Completar SOFSE'!$A$19:$E$462,2,0)</f>
        <v>1</v>
      </c>
      <c r="E685" s="180" t="str">
        <f>VLOOKUP(C685,'Completar SOFSE'!$A$19:$E$462,3,0)</f>
        <v>unidad</v>
      </c>
      <c r="F685" s="180" t="str">
        <f>VLOOKUP(C685,'Completar SOFSE'!$A$19:$E$462,4,0)</f>
        <v>NUM91310810000N</v>
      </c>
      <c r="G685" s="183" t="str">
        <f>VLOOKUP(C685,'Completar SOFSE'!$A$19:$E$462,5,0)</f>
        <v>INTERRUPTOR TIERRA 400A-250V</v>
      </c>
      <c r="H685" s="186">
        <f>VLOOKUP(C685,'Completar SOFSE'!$A$19:$F$462,6,0)</f>
        <v>8280178</v>
      </c>
      <c r="I685" s="64"/>
      <c r="J685" s="75"/>
      <c r="K685" s="75"/>
      <c r="L685" s="46"/>
    </row>
    <row r="686" spans="2:12">
      <c r="B686" s="69" t="s">
        <v>40</v>
      </c>
      <c r="C686" s="178"/>
      <c r="D686" s="181"/>
      <c r="E686" s="181"/>
      <c r="F686" s="181"/>
      <c r="G686" s="184"/>
      <c r="H686" s="187"/>
      <c r="I686" s="61"/>
      <c r="J686" s="75"/>
      <c r="K686" s="75"/>
      <c r="L686" s="46"/>
    </row>
    <row r="687" spans="2:12">
      <c r="B687" s="69" t="s">
        <v>41</v>
      </c>
      <c r="C687" s="178"/>
      <c r="D687" s="181"/>
      <c r="E687" s="181"/>
      <c r="F687" s="181"/>
      <c r="G687" s="184"/>
      <c r="H687" s="187"/>
      <c r="I687" s="61"/>
      <c r="J687" s="75"/>
      <c r="K687" s="75"/>
      <c r="L687" s="46"/>
    </row>
    <row r="688" spans="2:12">
      <c r="B688" s="69" t="s">
        <v>42</v>
      </c>
      <c r="C688" s="178"/>
      <c r="D688" s="181"/>
      <c r="E688" s="181"/>
      <c r="F688" s="181"/>
      <c r="G688" s="184"/>
      <c r="H688" s="187"/>
      <c r="I688" s="61"/>
      <c r="J688" s="48"/>
      <c r="K688" s="75"/>
      <c r="L688" s="46"/>
    </row>
    <row r="689" spans="2:12" ht="13.5" thickBot="1">
      <c r="B689" s="103" t="s">
        <v>43</v>
      </c>
      <c r="C689" s="179"/>
      <c r="D689" s="182"/>
      <c r="E689" s="182"/>
      <c r="F689" s="182"/>
      <c r="G689" s="185"/>
      <c r="H689" s="188"/>
      <c r="I689" s="62"/>
      <c r="J689" s="51"/>
      <c r="K689" s="63"/>
      <c r="L689" s="52"/>
    </row>
    <row r="690" spans="2:12">
      <c r="B690" s="68" t="s">
        <v>39</v>
      </c>
      <c r="C690" s="177">
        <f t="shared" ref="C690" si="96">+C685+1</f>
        <v>136</v>
      </c>
      <c r="D690" s="180">
        <f>VLOOKUP(C690,'Completar SOFSE'!$A$19:$E$462,2,0)</f>
        <v>1</v>
      </c>
      <c r="E690" s="180" t="str">
        <f>VLOOKUP(C690,'Completar SOFSE'!$A$19:$E$462,3,0)</f>
        <v>unidad</v>
      </c>
      <c r="F690" s="180" t="str">
        <f>VLOOKUP(C690,'Completar SOFSE'!$A$19:$E$462,4,0)</f>
        <v>NUM91310990000N</v>
      </c>
      <c r="G690" s="183" t="str">
        <f>VLOOKUP(C690,'Completar SOFSE'!$A$19:$E$462,5,0)</f>
        <v>INTERRUPTOR - SP - DT - CONTACTOS 1 NO - 1 NC - APLICA EN CCS. R/F 8290832</v>
      </c>
      <c r="H690" s="186">
        <f>VLOOKUP(C690,'Completar SOFSE'!$A$19:$F$462,6,0)</f>
        <v>8290832</v>
      </c>
      <c r="I690" s="64"/>
      <c r="J690" s="75"/>
      <c r="K690" s="75"/>
      <c r="L690" s="46"/>
    </row>
    <row r="691" spans="2:12">
      <c r="B691" s="69" t="s">
        <v>40</v>
      </c>
      <c r="C691" s="178"/>
      <c r="D691" s="181"/>
      <c r="E691" s="181"/>
      <c r="F691" s="181"/>
      <c r="G691" s="184"/>
      <c r="H691" s="187"/>
      <c r="I691" s="61"/>
      <c r="J691" s="75"/>
      <c r="K691" s="75"/>
      <c r="L691" s="46"/>
    </row>
    <row r="692" spans="2:12">
      <c r="B692" s="69" t="s">
        <v>41</v>
      </c>
      <c r="C692" s="178"/>
      <c r="D692" s="181"/>
      <c r="E692" s="181"/>
      <c r="F692" s="181"/>
      <c r="G692" s="184"/>
      <c r="H692" s="187"/>
      <c r="I692" s="61"/>
      <c r="J692" s="75"/>
      <c r="K692" s="75"/>
      <c r="L692" s="46"/>
    </row>
    <row r="693" spans="2:12">
      <c r="B693" s="69" t="s">
        <v>42</v>
      </c>
      <c r="C693" s="178"/>
      <c r="D693" s="181"/>
      <c r="E693" s="181"/>
      <c r="F693" s="181"/>
      <c r="G693" s="184"/>
      <c r="H693" s="187"/>
      <c r="I693" s="61"/>
      <c r="J693" s="48"/>
      <c r="K693" s="75"/>
      <c r="L693" s="46"/>
    </row>
    <row r="694" spans="2:12" ht="13.5" thickBot="1">
      <c r="B694" s="103" t="s">
        <v>43</v>
      </c>
      <c r="C694" s="179"/>
      <c r="D694" s="182"/>
      <c r="E694" s="182"/>
      <c r="F694" s="182"/>
      <c r="G694" s="185"/>
      <c r="H694" s="188"/>
      <c r="I694" s="62"/>
      <c r="J694" s="51"/>
      <c r="K694" s="63"/>
      <c r="L694" s="52"/>
    </row>
    <row r="695" spans="2:12">
      <c r="B695" s="68" t="s">
        <v>39</v>
      </c>
      <c r="C695" s="177">
        <f t="shared" ref="C695" si="97">+C690+1</f>
        <v>137</v>
      </c>
      <c r="D695" s="180">
        <f>VLOOKUP(C695,'Completar SOFSE'!$A$19:$E$462,2,0)</f>
        <v>1</v>
      </c>
      <c r="E695" s="180" t="str">
        <f>VLOOKUP(C695,'Completar SOFSE'!$A$19:$E$462,3,0)</f>
        <v>unidad</v>
      </c>
      <c r="F695" s="180" t="str">
        <f>VLOOKUP(C695,'Completar SOFSE'!$A$19:$E$462,4,0)</f>
        <v>NUM91311050000N</v>
      </c>
      <c r="G695" s="183" t="str">
        <f>VLOOKUP(C695,'Completar SOFSE'!$A$19:$E$462,5,0)</f>
        <v>BOBINA MAGNETICA</v>
      </c>
      <c r="H695" s="186">
        <f>VLOOKUP(C695,'Completar SOFSE'!$A$19:$F$462,6,0)</f>
        <v>8468748</v>
      </c>
      <c r="I695" s="64"/>
      <c r="J695" s="75"/>
      <c r="K695" s="75"/>
      <c r="L695" s="46"/>
    </row>
    <row r="696" spans="2:12">
      <c r="B696" s="69" t="s">
        <v>40</v>
      </c>
      <c r="C696" s="178"/>
      <c r="D696" s="181"/>
      <c r="E696" s="181"/>
      <c r="F696" s="181"/>
      <c r="G696" s="184"/>
      <c r="H696" s="187"/>
      <c r="I696" s="61"/>
      <c r="J696" s="75"/>
      <c r="K696" s="75"/>
      <c r="L696" s="46"/>
    </row>
    <row r="697" spans="2:12">
      <c r="B697" s="69" t="s">
        <v>41</v>
      </c>
      <c r="C697" s="178"/>
      <c r="D697" s="181"/>
      <c r="E697" s="181"/>
      <c r="F697" s="181"/>
      <c r="G697" s="184"/>
      <c r="H697" s="187"/>
      <c r="I697" s="61"/>
      <c r="J697" s="75"/>
      <c r="K697" s="75"/>
      <c r="L697" s="46"/>
    </row>
    <row r="698" spans="2:12">
      <c r="B698" s="69" t="s">
        <v>42</v>
      </c>
      <c r="C698" s="178"/>
      <c r="D698" s="181"/>
      <c r="E698" s="181"/>
      <c r="F698" s="181"/>
      <c r="G698" s="184"/>
      <c r="H698" s="187"/>
      <c r="I698" s="61"/>
      <c r="J698" s="48"/>
      <c r="K698" s="75"/>
      <c r="L698" s="46"/>
    </row>
    <row r="699" spans="2:12" ht="13.5" thickBot="1">
      <c r="B699" s="103" t="s">
        <v>43</v>
      </c>
      <c r="C699" s="179"/>
      <c r="D699" s="182"/>
      <c r="E699" s="182"/>
      <c r="F699" s="182"/>
      <c r="G699" s="185"/>
      <c r="H699" s="188"/>
      <c r="I699" s="62"/>
      <c r="J699" s="51"/>
      <c r="K699" s="63"/>
      <c r="L699" s="52"/>
    </row>
    <row r="700" spans="2:12">
      <c r="B700" s="68" t="s">
        <v>39</v>
      </c>
      <c r="C700" s="177">
        <f t="shared" ref="C700" si="98">+C695+1</f>
        <v>138</v>
      </c>
      <c r="D700" s="180">
        <f>VLOOKUP(C700,'Completar SOFSE'!$A$19:$E$462,2,0)</f>
        <v>1</v>
      </c>
      <c r="E700" s="180" t="str">
        <f>VLOOKUP(C700,'Completar SOFSE'!$A$19:$E$462,3,0)</f>
        <v>unidad</v>
      </c>
      <c r="F700" s="180" t="str">
        <f>VLOOKUP(C700,'Completar SOFSE'!$A$19:$E$462,4,0)</f>
        <v>NUM91311150000N</v>
      </c>
      <c r="G700" s="183" t="str">
        <f>VLOOKUP(C700,'Completar SOFSE'!$A$19:$E$462,5,0)</f>
        <v>CONJUNTO DE 3 RESISTENCIAS TUBULARES DE 1,2 OHM POR 375W, RESISTENCIA SUPERIOR REGULABLE</v>
      </c>
      <c r="H700" s="186">
        <f>VLOOKUP(C700,'Completar SOFSE'!$A$19:$F$462,6,0)</f>
        <v>8300568</v>
      </c>
      <c r="I700" s="64"/>
      <c r="J700" s="75"/>
      <c r="K700" s="75"/>
      <c r="L700" s="46"/>
    </row>
    <row r="701" spans="2:12">
      <c r="B701" s="69" t="s">
        <v>40</v>
      </c>
      <c r="C701" s="178"/>
      <c r="D701" s="181"/>
      <c r="E701" s="181"/>
      <c r="F701" s="181"/>
      <c r="G701" s="184"/>
      <c r="H701" s="187"/>
      <c r="I701" s="61"/>
      <c r="J701" s="75"/>
      <c r="K701" s="75"/>
      <c r="L701" s="46"/>
    </row>
    <row r="702" spans="2:12">
      <c r="B702" s="69" t="s">
        <v>41</v>
      </c>
      <c r="C702" s="178"/>
      <c r="D702" s="181"/>
      <c r="E702" s="181"/>
      <c r="F702" s="181"/>
      <c r="G702" s="184"/>
      <c r="H702" s="187"/>
      <c r="I702" s="61"/>
      <c r="J702" s="75"/>
      <c r="K702" s="75"/>
      <c r="L702" s="46"/>
    </row>
    <row r="703" spans="2:12">
      <c r="B703" s="69" t="s">
        <v>42</v>
      </c>
      <c r="C703" s="178"/>
      <c r="D703" s="181"/>
      <c r="E703" s="181"/>
      <c r="F703" s="181"/>
      <c r="G703" s="184"/>
      <c r="H703" s="187"/>
      <c r="I703" s="61"/>
      <c r="J703" s="48"/>
      <c r="K703" s="75"/>
      <c r="L703" s="46"/>
    </row>
    <row r="704" spans="2:12" ht="13.5" thickBot="1">
      <c r="B704" s="103" t="s">
        <v>43</v>
      </c>
      <c r="C704" s="179"/>
      <c r="D704" s="182"/>
      <c r="E704" s="182"/>
      <c r="F704" s="182"/>
      <c r="G704" s="185"/>
      <c r="H704" s="188"/>
      <c r="I704" s="62"/>
      <c r="J704" s="51"/>
      <c r="K704" s="63"/>
      <c r="L704" s="52"/>
    </row>
    <row r="705" spans="2:12">
      <c r="B705" s="68" t="s">
        <v>39</v>
      </c>
      <c r="C705" s="177">
        <f>+C700+1</f>
        <v>139</v>
      </c>
      <c r="D705" s="180">
        <f>VLOOKUP(C705,'Completar SOFSE'!$A$19:$E$462,2,0)</f>
        <v>2</v>
      </c>
      <c r="E705" s="180" t="str">
        <f>VLOOKUP(C705,'Completar SOFSE'!$A$19:$E$462,3,0)</f>
        <v>unidad</v>
      </c>
      <c r="F705" s="180" t="str">
        <f>VLOOKUP(C705,'Completar SOFSE'!$A$19:$E$462,4,0)</f>
        <v>NUM91311260000N</v>
      </c>
      <c r="G705" s="183" t="str">
        <f>VLOOKUP(C705,'Completar SOFSE'!$A$19:$E$462,5,0)</f>
        <v>RECTIFICADOR CARGA BATERIA</v>
      </c>
      <c r="H705" s="186">
        <f>VLOOKUP(C705,'Completar SOFSE'!$A$19:$F$462,6,0)</f>
        <v>8416095</v>
      </c>
      <c r="I705" s="64"/>
      <c r="J705" s="75"/>
      <c r="K705" s="75"/>
      <c r="L705" s="46"/>
    </row>
    <row r="706" spans="2:12">
      <c r="B706" s="69" t="s">
        <v>40</v>
      </c>
      <c r="C706" s="178"/>
      <c r="D706" s="181"/>
      <c r="E706" s="181"/>
      <c r="F706" s="181"/>
      <c r="G706" s="184"/>
      <c r="H706" s="187"/>
      <c r="I706" s="61"/>
      <c r="J706" s="75"/>
      <c r="K706" s="75"/>
      <c r="L706" s="46"/>
    </row>
    <row r="707" spans="2:12">
      <c r="B707" s="69" t="s">
        <v>41</v>
      </c>
      <c r="C707" s="178"/>
      <c r="D707" s="181"/>
      <c r="E707" s="181"/>
      <c r="F707" s="181"/>
      <c r="G707" s="184"/>
      <c r="H707" s="187"/>
      <c r="I707" s="61"/>
      <c r="J707" s="75"/>
      <c r="K707" s="75"/>
      <c r="L707" s="46"/>
    </row>
    <row r="708" spans="2:12">
      <c r="B708" s="69" t="s">
        <v>42</v>
      </c>
      <c r="C708" s="178"/>
      <c r="D708" s="181"/>
      <c r="E708" s="181"/>
      <c r="F708" s="181"/>
      <c r="G708" s="184"/>
      <c r="H708" s="187"/>
      <c r="I708" s="61"/>
      <c r="J708" s="48"/>
      <c r="K708" s="75"/>
      <c r="L708" s="46"/>
    </row>
    <row r="709" spans="2:12" ht="13.5" thickBot="1">
      <c r="B709" s="103" t="s">
        <v>43</v>
      </c>
      <c r="C709" s="179"/>
      <c r="D709" s="182"/>
      <c r="E709" s="182"/>
      <c r="F709" s="182"/>
      <c r="G709" s="185"/>
      <c r="H709" s="188"/>
      <c r="I709" s="62"/>
      <c r="J709" s="51"/>
      <c r="K709" s="63"/>
      <c r="L709" s="52"/>
    </row>
    <row r="710" spans="2:12">
      <c r="B710" s="68" t="s">
        <v>39</v>
      </c>
      <c r="C710" s="177">
        <f t="shared" ref="C710" si="99">+C705+1</f>
        <v>140</v>
      </c>
      <c r="D710" s="180">
        <f>VLOOKUP(C710,'Completar SOFSE'!$A$19:$E$462,2,0)</f>
        <v>1</v>
      </c>
      <c r="E710" s="180" t="str">
        <f>VLOOKUP(C710,'Completar SOFSE'!$A$19:$E$462,3,0)</f>
        <v>unidad</v>
      </c>
      <c r="F710" s="180" t="str">
        <f>VLOOKUP(C710,'Completar SOFSE'!$A$19:$E$462,4,0)</f>
        <v>NUM91311290000N</v>
      </c>
      <c r="G710" s="183" t="str">
        <f>VLOOKUP(C710,'Completar SOFSE'!$A$19:$E$462,5,0)</f>
        <v>CAPACITOR 5MF 400V</v>
      </c>
      <c r="H710" s="186">
        <f>VLOOKUP(C710,'Completar SOFSE'!$A$19:$F$462,6,0)</f>
        <v>8323375</v>
      </c>
      <c r="I710" s="64"/>
      <c r="J710" s="75"/>
      <c r="K710" s="75"/>
      <c r="L710" s="46"/>
    </row>
    <row r="711" spans="2:12">
      <c r="B711" s="69" t="s">
        <v>40</v>
      </c>
      <c r="C711" s="178"/>
      <c r="D711" s="181"/>
      <c r="E711" s="181"/>
      <c r="F711" s="181"/>
      <c r="G711" s="184"/>
      <c r="H711" s="187"/>
      <c r="I711" s="61"/>
      <c r="J711" s="75"/>
      <c r="K711" s="75"/>
      <c r="L711" s="46"/>
    </row>
    <row r="712" spans="2:12">
      <c r="B712" s="69" t="s">
        <v>41</v>
      </c>
      <c r="C712" s="178"/>
      <c r="D712" s="181"/>
      <c r="E712" s="181"/>
      <c r="F712" s="181"/>
      <c r="G712" s="184"/>
      <c r="H712" s="187"/>
      <c r="I712" s="61"/>
      <c r="J712" s="75"/>
      <c r="K712" s="75"/>
      <c r="L712" s="46"/>
    </row>
    <row r="713" spans="2:12">
      <c r="B713" s="69" t="s">
        <v>42</v>
      </c>
      <c r="C713" s="178"/>
      <c r="D713" s="181"/>
      <c r="E713" s="181"/>
      <c r="F713" s="181"/>
      <c r="G713" s="184"/>
      <c r="H713" s="187"/>
      <c r="I713" s="61"/>
      <c r="J713" s="48"/>
      <c r="K713" s="75"/>
      <c r="L713" s="46"/>
    </row>
    <row r="714" spans="2:12" ht="13.5" thickBot="1">
      <c r="B714" s="103" t="s">
        <v>43</v>
      </c>
      <c r="C714" s="179"/>
      <c r="D714" s="182"/>
      <c r="E714" s="182"/>
      <c r="F714" s="182"/>
      <c r="G714" s="185"/>
      <c r="H714" s="188"/>
      <c r="I714" s="62"/>
      <c r="J714" s="51"/>
      <c r="K714" s="63"/>
      <c r="L714" s="52"/>
    </row>
    <row r="715" spans="2:12">
      <c r="B715" s="68" t="s">
        <v>39</v>
      </c>
      <c r="C715" s="177">
        <f t="shared" ref="C715" si="100">+C710+1</f>
        <v>141</v>
      </c>
      <c r="D715" s="180">
        <f>VLOOKUP(C715,'Completar SOFSE'!$A$19:$E$462,2,0)</f>
        <v>1</v>
      </c>
      <c r="E715" s="180" t="str">
        <f>VLOOKUP(C715,'Completar SOFSE'!$A$19:$E$462,3,0)</f>
        <v>unidad</v>
      </c>
      <c r="F715" s="180" t="str">
        <f>VLOOKUP(C715,'Completar SOFSE'!$A$19:$E$462,4,0)</f>
        <v>NUM91311390000N</v>
      </c>
      <c r="G715" s="183" t="str">
        <f>VLOOKUP(C715,'Completar SOFSE'!$A$19:$E$462,5,0)</f>
        <v>Interlock con 2 NA - 2 NC de contactor FS, para locomotoras GM.</v>
      </c>
      <c r="H715" s="186">
        <f>VLOOKUP(C715,'Completar SOFSE'!$A$19:$F$462,6,0)</f>
        <v>9539498</v>
      </c>
      <c r="I715" s="64"/>
      <c r="J715" s="75"/>
      <c r="K715" s="75"/>
      <c r="L715" s="46"/>
    </row>
    <row r="716" spans="2:12">
      <c r="B716" s="69" t="s">
        <v>40</v>
      </c>
      <c r="C716" s="178"/>
      <c r="D716" s="181"/>
      <c r="E716" s="181"/>
      <c r="F716" s="181"/>
      <c r="G716" s="184"/>
      <c r="H716" s="187"/>
      <c r="I716" s="61"/>
      <c r="J716" s="75"/>
      <c r="K716" s="75"/>
      <c r="L716" s="46"/>
    </row>
    <row r="717" spans="2:12">
      <c r="B717" s="69" t="s">
        <v>41</v>
      </c>
      <c r="C717" s="178"/>
      <c r="D717" s="181"/>
      <c r="E717" s="181"/>
      <c r="F717" s="181"/>
      <c r="G717" s="184"/>
      <c r="H717" s="187"/>
      <c r="I717" s="61"/>
      <c r="J717" s="75"/>
      <c r="K717" s="75"/>
      <c r="L717" s="46"/>
    </row>
    <row r="718" spans="2:12">
      <c r="B718" s="69" t="s">
        <v>42</v>
      </c>
      <c r="C718" s="178"/>
      <c r="D718" s="181"/>
      <c r="E718" s="181"/>
      <c r="F718" s="181"/>
      <c r="G718" s="184"/>
      <c r="H718" s="187"/>
      <c r="I718" s="61"/>
      <c r="J718" s="48"/>
      <c r="K718" s="75"/>
      <c r="L718" s="46"/>
    </row>
    <row r="719" spans="2:12" ht="13.5" thickBot="1">
      <c r="B719" s="103" t="s">
        <v>43</v>
      </c>
      <c r="C719" s="179"/>
      <c r="D719" s="182"/>
      <c r="E719" s="182"/>
      <c r="F719" s="182"/>
      <c r="G719" s="185"/>
      <c r="H719" s="188"/>
      <c r="I719" s="62"/>
      <c r="J719" s="51"/>
      <c r="K719" s="63"/>
      <c r="L719" s="52"/>
    </row>
    <row r="720" spans="2:12">
      <c r="B720" s="68" t="s">
        <v>39</v>
      </c>
      <c r="C720" s="177">
        <f t="shared" ref="C720" si="101">+C715+1</f>
        <v>142</v>
      </c>
      <c r="D720" s="180">
        <f>VLOOKUP(C720,'Completar SOFSE'!$A$19:$E$462,2,0)</f>
        <v>1</v>
      </c>
      <c r="E720" s="180" t="str">
        <f>VLOOKUP(C720,'Completar SOFSE'!$A$19:$E$462,3,0)</f>
        <v>unidad</v>
      </c>
      <c r="F720" s="180" t="str">
        <f>VLOOKUP(C720,'Completar SOFSE'!$A$19:$E$462,4,0)</f>
        <v>NUM91311430000N</v>
      </c>
      <c r="G720" s="183" t="str">
        <f>VLOOKUP(C720,'Completar SOFSE'!$A$19:$E$462,5,0)</f>
        <v>RECTIFICADOR DE SELENIO 1,2A 80V</v>
      </c>
      <c r="H720" s="186">
        <f>VLOOKUP(C720,'Completar SOFSE'!$A$19:$F$462,6,0)</f>
        <v>8333132</v>
      </c>
      <c r="I720" s="64"/>
      <c r="J720" s="75"/>
      <c r="K720" s="75"/>
      <c r="L720" s="46"/>
    </row>
    <row r="721" spans="2:12">
      <c r="B721" s="69" t="s">
        <v>40</v>
      </c>
      <c r="C721" s="178"/>
      <c r="D721" s="181"/>
      <c r="E721" s="181"/>
      <c r="F721" s="181"/>
      <c r="G721" s="184"/>
      <c r="H721" s="187"/>
      <c r="I721" s="61"/>
      <c r="J721" s="75"/>
      <c r="K721" s="75"/>
      <c r="L721" s="46"/>
    </row>
    <row r="722" spans="2:12">
      <c r="B722" s="69" t="s">
        <v>41</v>
      </c>
      <c r="C722" s="178"/>
      <c r="D722" s="181"/>
      <c r="E722" s="181"/>
      <c r="F722" s="181"/>
      <c r="G722" s="184"/>
      <c r="H722" s="187"/>
      <c r="I722" s="61"/>
      <c r="J722" s="75"/>
      <c r="K722" s="75"/>
      <c r="L722" s="46"/>
    </row>
    <row r="723" spans="2:12">
      <c r="B723" s="69" t="s">
        <v>42</v>
      </c>
      <c r="C723" s="178"/>
      <c r="D723" s="181"/>
      <c r="E723" s="181"/>
      <c r="F723" s="181"/>
      <c r="G723" s="184"/>
      <c r="H723" s="187"/>
      <c r="I723" s="61"/>
      <c r="J723" s="48"/>
      <c r="K723" s="75"/>
      <c r="L723" s="46"/>
    </row>
    <row r="724" spans="2:12" ht="13.5" thickBot="1">
      <c r="B724" s="103" t="s">
        <v>43</v>
      </c>
      <c r="C724" s="179"/>
      <c r="D724" s="182"/>
      <c r="E724" s="182"/>
      <c r="F724" s="182"/>
      <c r="G724" s="185"/>
      <c r="H724" s="188"/>
      <c r="I724" s="62"/>
      <c r="J724" s="51"/>
      <c r="K724" s="63"/>
      <c r="L724" s="52"/>
    </row>
    <row r="725" spans="2:12">
      <c r="B725" s="68" t="s">
        <v>39</v>
      </c>
      <c r="C725" s="177">
        <f t="shared" ref="C725" si="102">+C720+1</f>
        <v>143</v>
      </c>
      <c r="D725" s="180">
        <f>VLOOKUP(C725,'Completar SOFSE'!$A$19:$E$462,2,0)</f>
        <v>1</v>
      </c>
      <c r="E725" s="180" t="str">
        <f>VLOOKUP(C725,'Completar SOFSE'!$A$19:$E$462,3,0)</f>
        <v>unidad</v>
      </c>
      <c r="F725" s="180" t="str">
        <f>VLOOKUP(C725,'Completar SOFSE'!$A$19:$E$462,4,0)</f>
        <v>NUM91311470000N</v>
      </c>
      <c r="G725" s="183" t="str">
        <f>VLOOKUP(C725,'Completar SOFSE'!$A$19:$E$462,5,0)</f>
        <v>RESI 250 OHM 55 WATT</v>
      </c>
      <c r="H725" s="186">
        <f>VLOOKUP(C725,'Completar SOFSE'!$A$19:$F$462,6,0)</f>
        <v>8334548</v>
      </c>
      <c r="I725" s="64"/>
      <c r="J725" s="75"/>
      <c r="K725" s="75"/>
      <c r="L725" s="46"/>
    </row>
    <row r="726" spans="2:12">
      <c r="B726" s="69" t="s">
        <v>40</v>
      </c>
      <c r="C726" s="178"/>
      <c r="D726" s="181"/>
      <c r="E726" s="181"/>
      <c r="F726" s="181"/>
      <c r="G726" s="184"/>
      <c r="H726" s="187"/>
      <c r="I726" s="61"/>
      <c r="J726" s="75"/>
      <c r="K726" s="75"/>
      <c r="L726" s="46"/>
    </row>
    <row r="727" spans="2:12">
      <c r="B727" s="69" t="s">
        <v>41</v>
      </c>
      <c r="C727" s="178"/>
      <c r="D727" s="181"/>
      <c r="E727" s="181"/>
      <c r="F727" s="181"/>
      <c r="G727" s="184"/>
      <c r="H727" s="187"/>
      <c r="I727" s="61"/>
      <c r="J727" s="75"/>
      <c r="K727" s="75"/>
      <c r="L727" s="46"/>
    </row>
    <row r="728" spans="2:12">
      <c r="B728" s="69" t="s">
        <v>42</v>
      </c>
      <c r="C728" s="178"/>
      <c r="D728" s="181"/>
      <c r="E728" s="181"/>
      <c r="F728" s="181"/>
      <c r="G728" s="184"/>
      <c r="H728" s="187"/>
      <c r="I728" s="61"/>
      <c r="J728" s="48"/>
      <c r="K728" s="75"/>
      <c r="L728" s="46"/>
    </row>
    <row r="729" spans="2:12" ht="13.5" thickBot="1">
      <c r="B729" s="103" t="s">
        <v>43</v>
      </c>
      <c r="C729" s="179"/>
      <c r="D729" s="182"/>
      <c r="E729" s="182"/>
      <c r="F729" s="182"/>
      <c r="G729" s="185"/>
      <c r="H729" s="188"/>
      <c r="I729" s="62"/>
      <c r="J729" s="51"/>
      <c r="K729" s="63"/>
      <c r="L729" s="52"/>
    </row>
    <row r="730" spans="2:12">
      <c r="B730" s="68" t="s">
        <v>39</v>
      </c>
      <c r="C730" s="177">
        <f t="shared" ref="C730" si="103">+C725+1</f>
        <v>144</v>
      </c>
      <c r="D730" s="180">
        <f>VLOOKUP(C730,'Completar SOFSE'!$A$19:$E$462,2,0)</f>
        <v>4</v>
      </c>
      <c r="E730" s="180" t="str">
        <f>VLOOKUP(C730,'Completar SOFSE'!$A$19:$E$462,3,0)</f>
        <v>unidad</v>
      </c>
      <c r="F730" s="180" t="str">
        <f>VLOOKUP(C730,'Completar SOFSE'!$A$19:$E$462,4,0)</f>
        <v>NUM91311500000N</v>
      </c>
      <c r="G730" s="183" t="str">
        <f>VLOOKUP(C730,'Completar SOFSE'!$A$19:$E$462,5,0)</f>
        <v>CAPACITOR 1MF.-600V.CC.</v>
      </c>
      <c r="H730" s="186">
        <f>VLOOKUP(C730,'Completar SOFSE'!$A$19:$F$462,6,0)</f>
        <v>8335911</v>
      </c>
      <c r="I730" s="64"/>
      <c r="J730" s="75"/>
      <c r="K730" s="75"/>
      <c r="L730" s="46"/>
    </row>
    <row r="731" spans="2:12">
      <c r="B731" s="69" t="s">
        <v>40</v>
      </c>
      <c r="C731" s="178"/>
      <c r="D731" s="181"/>
      <c r="E731" s="181"/>
      <c r="F731" s="181"/>
      <c r="G731" s="184"/>
      <c r="H731" s="187"/>
      <c r="I731" s="61"/>
      <c r="J731" s="75"/>
      <c r="K731" s="75"/>
      <c r="L731" s="46"/>
    </row>
    <row r="732" spans="2:12">
      <c r="B732" s="69" t="s">
        <v>41</v>
      </c>
      <c r="C732" s="178"/>
      <c r="D732" s="181"/>
      <c r="E732" s="181"/>
      <c r="F732" s="181"/>
      <c r="G732" s="184"/>
      <c r="H732" s="187"/>
      <c r="I732" s="61"/>
      <c r="J732" s="75"/>
      <c r="K732" s="75"/>
      <c r="L732" s="46"/>
    </row>
    <row r="733" spans="2:12">
      <c r="B733" s="69" t="s">
        <v>42</v>
      </c>
      <c r="C733" s="178"/>
      <c r="D733" s="181"/>
      <c r="E733" s="181"/>
      <c r="F733" s="181"/>
      <c r="G733" s="184"/>
      <c r="H733" s="187"/>
      <c r="I733" s="61"/>
      <c r="J733" s="48"/>
      <c r="K733" s="75"/>
      <c r="L733" s="46"/>
    </row>
    <row r="734" spans="2:12" ht="13.5" thickBot="1">
      <c r="B734" s="103" t="s">
        <v>43</v>
      </c>
      <c r="C734" s="179"/>
      <c r="D734" s="182"/>
      <c r="E734" s="182"/>
      <c r="F734" s="182"/>
      <c r="G734" s="185"/>
      <c r="H734" s="188"/>
      <c r="I734" s="62"/>
      <c r="J734" s="51"/>
      <c r="K734" s="63"/>
      <c r="L734" s="52"/>
    </row>
    <row r="735" spans="2:12">
      <c r="B735" s="68" t="s">
        <v>39</v>
      </c>
      <c r="C735" s="177">
        <f>+C730+1</f>
        <v>145</v>
      </c>
      <c r="D735" s="180">
        <f>VLOOKUP(C735,'Completar SOFSE'!$A$19:$E$462,2,0)</f>
        <v>1</v>
      </c>
      <c r="E735" s="180" t="str">
        <f>VLOOKUP(C735,'Completar SOFSE'!$A$19:$E$462,3,0)</f>
        <v>unidad</v>
      </c>
      <c r="F735" s="180" t="str">
        <f>VLOOKUP(C735,'Completar SOFSE'!$A$19:$E$462,4,0)</f>
        <v>NUM91311600000N</v>
      </c>
      <c r="G735" s="183" t="str">
        <f>VLOOKUP(C735,'Completar SOFSE'!$A$19:$E$462,5,0)</f>
        <v>BOBINA MAGNÉTICA 125 OHM</v>
      </c>
      <c r="H735" s="186">
        <f>VLOOKUP(C735,'Completar SOFSE'!$A$19:$F$462,6,0)</f>
        <v>8339386</v>
      </c>
      <c r="I735" s="64"/>
      <c r="J735" s="75"/>
      <c r="K735" s="75"/>
      <c r="L735" s="46"/>
    </row>
    <row r="736" spans="2:12">
      <c r="B736" s="69" t="s">
        <v>40</v>
      </c>
      <c r="C736" s="178"/>
      <c r="D736" s="181"/>
      <c r="E736" s="181"/>
      <c r="F736" s="181"/>
      <c r="G736" s="184"/>
      <c r="H736" s="187"/>
      <c r="I736" s="61"/>
      <c r="J736" s="75"/>
      <c r="K736" s="75"/>
      <c r="L736" s="46"/>
    </row>
    <row r="737" spans="2:12">
      <c r="B737" s="69" t="s">
        <v>41</v>
      </c>
      <c r="C737" s="178"/>
      <c r="D737" s="181"/>
      <c r="E737" s="181"/>
      <c r="F737" s="181"/>
      <c r="G737" s="184"/>
      <c r="H737" s="187"/>
      <c r="I737" s="61"/>
      <c r="J737" s="75"/>
      <c r="K737" s="75"/>
      <c r="L737" s="46"/>
    </row>
    <row r="738" spans="2:12">
      <c r="B738" s="69" t="s">
        <v>42</v>
      </c>
      <c r="C738" s="178"/>
      <c r="D738" s="181"/>
      <c r="E738" s="181"/>
      <c r="F738" s="181"/>
      <c r="G738" s="184"/>
      <c r="H738" s="187"/>
      <c r="I738" s="61"/>
      <c r="J738" s="48"/>
      <c r="K738" s="75"/>
      <c r="L738" s="46"/>
    </row>
    <row r="739" spans="2:12" ht="13.5" thickBot="1">
      <c r="B739" s="103" t="s">
        <v>43</v>
      </c>
      <c r="C739" s="179"/>
      <c r="D739" s="182"/>
      <c r="E739" s="182"/>
      <c r="F739" s="182"/>
      <c r="G739" s="185"/>
      <c r="H739" s="188"/>
      <c r="I739" s="62"/>
      <c r="J739" s="51"/>
      <c r="K739" s="63"/>
      <c r="L739" s="52"/>
    </row>
    <row r="740" spans="2:12">
      <c r="B740" s="68" t="s">
        <v>39</v>
      </c>
      <c r="C740" s="177">
        <f t="shared" ref="C740" si="104">+C735+1</f>
        <v>146</v>
      </c>
      <c r="D740" s="180">
        <f>VLOOKUP(C740,'Completar SOFSE'!$A$19:$E$462,2,0)</f>
        <v>1</v>
      </c>
      <c r="E740" s="180" t="str">
        <f>VLOOKUP(C740,'Completar SOFSE'!$A$19:$E$462,3,0)</f>
        <v>unidad</v>
      </c>
      <c r="F740" s="180" t="str">
        <f>VLOOKUP(C740,'Completar SOFSE'!$A$19:$E$462,4,0)</f>
        <v>NUM91311630000N</v>
      </c>
      <c r="G740" s="183" t="str">
        <f>VLOOKUP(C740,'Completar SOFSE'!$A$19:$E$462,5,0)</f>
        <v>CAPACITOR 2MF 150V</v>
      </c>
      <c r="H740" s="186">
        <f>VLOOKUP(C740,'Completar SOFSE'!$A$19:$F$462,6,0)</f>
        <v>8341282</v>
      </c>
      <c r="I740" s="64"/>
      <c r="J740" s="75"/>
      <c r="K740" s="75"/>
      <c r="L740" s="46"/>
    </row>
    <row r="741" spans="2:12">
      <c r="B741" s="69" t="s">
        <v>40</v>
      </c>
      <c r="C741" s="178"/>
      <c r="D741" s="181"/>
      <c r="E741" s="181"/>
      <c r="F741" s="181"/>
      <c r="G741" s="184"/>
      <c r="H741" s="187"/>
      <c r="I741" s="61"/>
      <c r="J741" s="75"/>
      <c r="K741" s="75"/>
      <c r="L741" s="46"/>
    </row>
    <row r="742" spans="2:12">
      <c r="B742" s="69" t="s">
        <v>41</v>
      </c>
      <c r="C742" s="178"/>
      <c r="D742" s="181"/>
      <c r="E742" s="181"/>
      <c r="F742" s="181"/>
      <c r="G742" s="184"/>
      <c r="H742" s="187"/>
      <c r="I742" s="61"/>
      <c r="J742" s="75"/>
      <c r="K742" s="75"/>
      <c r="L742" s="46"/>
    </row>
    <row r="743" spans="2:12">
      <c r="B743" s="69" t="s">
        <v>42</v>
      </c>
      <c r="C743" s="178"/>
      <c r="D743" s="181"/>
      <c r="E743" s="181"/>
      <c r="F743" s="181"/>
      <c r="G743" s="184"/>
      <c r="H743" s="187"/>
      <c r="I743" s="61"/>
      <c r="J743" s="48"/>
      <c r="K743" s="75"/>
      <c r="L743" s="46"/>
    </row>
    <row r="744" spans="2:12" ht="13.5" thickBot="1">
      <c r="B744" s="103" t="s">
        <v>43</v>
      </c>
      <c r="C744" s="179"/>
      <c r="D744" s="182"/>
      <c r="E744" s="182"/>
      <c r="F744" s="182"/>
      <c r="G744" s="185"/>
      <c r="H744" s="188"/>
      <c r="I744" s="62"/>
      <c r="J744" s="51"/>
      <c r="K744" s="63"/>
      <c r="L744" s="52"/>
    </row>
    <row r="745" spans="2:12">
      <c r="B745" s="68" t="s">
        <v>39</v>
      </c>
      <c r="C745" s="177">
        <f t="shared" ref="C745" si="105">+C740+1</f>
        <v>147</v>
      </c>
      <c r="D745" s="180">
        <f>VLOOKUP(C745,'Completar SOFSE'!$A$19:$E$462,2,0)</f>
        <v>1</v>
      </c>
      <c r="E745" s="180" t="str">
        <f>VLOOKUP(C745,'Completar SOFSE'!$A$19:$E$462,3,0)</f>
        <v>unidad</v>
      </c>
      <c r="F745" s="180" t="str">
        <f>VLOOKUP(C745,'Completar SOFSE'!$A$19:$E$462,4,0)</f>
        <v>NUM91311910000N</v>
      </c>
      <c r="G745" s="183" t="str">
        <f>VLOOKUP(C745,'Completar SOFSE'!$A$19:$E$462,5,0)</f>
        <v>RECTIFICADOR 0.8 A 120 V - R/F 8365750</v>
      </c>
      <c r="H745" s="186">
        <f>VLOOKUP(C745,'Completar SOFSE'!$A$19:$F$462,6,0)</f>
        <v>8365750</v>
      </c>
      <c r="I745" s="64"/>
      <c r="J745" s="75"/>
      <c r="K745" s="75"/>
      <c r="L745" s="46"/>
    </row>
    <row r="746" spans="2:12">
      <c r="B746" s="69" t="s">
        <v>40</v>
      </c>
      <c r="C746" s="178"/>
      <c r="D746" s="181"/>
      <c r="E746" s="181"/>
      <c r="F746" s="181"/>
      <c r="G746" s="184"/>
      <c r="H746" s="187"/>
      <c r="I746" s="61"/>
      <c r="J746" s="75"/>
      <c r="K746" s="75"/>
      <c r="L746" s="46"/>
    </row>
    <row r="747" spans="2:12">
      <c r="B747" s="69" t="s">
        <v>41</v>
      </c>
      <c r="C747" s="178"/>
      <c r="D747" s="181"/>
      <c r="E747" s="181"/>
      <c r="F747" s="181"/>
      <c r="G747" s="184"/>
      <c r="H747" s="187"/>
      <c r="I747" s="61"/>
      <c r="J747" s="75"/>
      <c r="K747" s="75"/>
      <c r="L747" s="46"/>
    </row>
    <row r="748" spans="2:12">
      <c r="B748" s="69" t="s">
        <v>42</v>
      </c>
      <c r="C748" s="178"/>
      <c r="D748" s="181"/>
      <c r="E748" s="181"/>
      <c r="F748" s="181"/>
      <c r="G748" s="184"/>
      <c r="H748" s="187"/>
      <c r="I748" s="61"/>
      <c r="J748" s="48"/>
      <c r="K748" s="75"/>
      <c r="L748" s="46"/>
    </row>
    <row r="749" spans="2:12" ht="13.5" thickBot="1">
      <c r="B749" s="103" t="s">
        <v>43</v>
      </c>
      <c r="C749" s="179"/>
      <c r="D749" s="182"/>
      <c r="E749" s="182"/>
      <c r="F749" s="182"/>
      <c r="G749" s="185"/>
      <c r="H749" s="188"/>
      <c r="I749" s="62"/>
      <c r="J749" s="51"/>
      <c r="K749" s="63"/>
      <c r="L749" s="52"/>
    </row>
    <row r="750" spans="2:12">
      <c r="B750" s="68" t="s">
        <v>39</v>
      </c>
      <c r="C750" s="177">
        <f t="shared" ref="C750" si="106">+C745+1</f>
        <v>148</v>
      </c>
      <c r="D750" s="180">
        <f>VLOOKUP(C750,'Completar SOFSE'!$A$19:$E$462,2,0)</f>
        <v>1</v>
      </c>
      <c r="E750" s="180" t="str">
        <f>VLOOKUP(C750,'Completar SOFSE'!$A$19:$E$462,3,0)</f>
        <v>unidad</v>
      </c>
      <c r="F750" s="180" t="str">
        <f>VLOOKUP(C750,'Completar SOFSE'!$A$19:$E$462,4,0)</f>
        <v>NUM91312540000N</v>
      </c>
      <c r="G750" s="183" t="str">
        <f>VLOOKUP(C750,'Completar SOFSE'!$A$19:$E$462,5,0)</f>
        <v>RECTIFICADOR 0,825A 130V</v>
      </c>
      <c r="H750" s="186">
        <f>VLOOKUP(C750,'Completar SOFSE'!$A$19:$F$462,6,0)</f>
        <v>8375539</v>
      </c>
      <c r="I750" s="64"/>
      <c r="J750" s="75"/>
      <c r="K750" s="75"/>
      <c r="L750" s="46"/>
    </row>
    <row r="751" spans="2:12">
      <c r="B751" s="69" t="s">
        <v>40</v>
      </c>
      <c r="C751" s="178"/>
      <c r="D751" s="181"/>
      <c r="E751" s="181"/>
      <c r="F751" s="181"/>
      <c r="G751" s="184"/>
      <c r="H751" s="187"/>
      <c r="I751" s="61"/>
      <c r="J751" s="75"/>
      <c r="K751" s="75"/>
      <c r="L751" s="46"/>
    </row>
    <row r="752" spans="2:12">
      <c r="B752" s="69" t="s">
        <v>41</v>
      </c>
      <c r="C752" s="178"/>
      <c r="D752" s="181"/>
      <c r="E752" s="181"/>
      <c r="F752" s="181"/>
      <c r="G752" s="184"/>
      <c r="H752" s="187"/>
      <c r="I752" s="61"/>
      <c r="J752" s="75"/>
      <c r="K752" s="75"/>
      <c r="L752" s="46"/>
    </row>
    <row r="753" spans="2:12">
      <c r="B753" s="69" t="s">
        <v>42</v>
      </c>
      <c r="C753" s="178"/>
      <c r="D753" s="181"/>
      <c r="E753" s="181"/>
      <c r="F753" s="181"/>
      <c r="G753" s="184"/>
      <c r="H753" s="187"/>
      <c r="I753" s="61"/>
      <c r="J753" s="48"/>
      <c r="K753" s="75"/>
      <c r="L753" s="46"/>
    </row>
    <row r="754" spans="2:12" ht="13.5" thickBot="1">
      <c r="B754" s="103" t="s">
        <v>43</v>
      </c>
      <c r="C754" s="179"/>
      <c r="D754" s="182"/>
      <c r="E754" s="182"/>
      <c r="F754" s="182"/>
      <c r="G754" s="185"/>
      <c r="H754" s="188"/>
      <c r="I754" s="62"/>
      <c r="J754" s="51"/>
      <c r="K754" s="63"/>
      <c r="L754" s="52"/>
    </row>
    <row r="755" spans="2:12">
      <c r="B755" s="68" t="s">
        <v>39</v>
      </c>
      <c r="C755" s="177">
        <f>+C750+1</f>
        <v>149</v>
      </c>
      <c r="D755" s="180">
        <f>VLOOKUP(C755,'Completar SOFSE'!$A$19:$E$462,2,0)</f>
        <v>1</v>
      </c>
      <c r="E755" s="180" t="str">
        <f>VLOOKUP(C755,'Completar SOFSE'!$A$19:$E$462,3,0)</f>
        <v>unidad</v>
      </c>
      <c r="F755" s="180" t="str">
        <f>VLOOKUP(C755,'Completar SOFSE'!$A$19:$E$462,4,0)</f>
        <v>NUM91312560000N</v>
      </c>
      <c r="G755" s="183" t="str">
        <f>VLOOKUP(C755,'Completar SOFSE'!$A$19:$E$462,5,0)</f>
        <v>RECTIFICADOR 0.825 A 130 V - R/F 8375973</v>
      </c>
      <c r="H755" s="186">
        <f>VLOOKUP(C755,'Completar SOFSE'!$A$19:$F$462,6,0)</f>
        <v>8375973</v>
      </c>
      <c r="I755" s="64"/>
      <c r="J755" s="75"/>
      <c r="K755" s="75"/>
      <c r="L755" s="46"/>
    </row>
    <row r="756" spans="2:12">
      <c r="B756" s="69" t="s">
        <v>40</v>
      </c>
      <c r="C756" s="178"/>
      <c r="D756" s="181"/>
      <c r="E756" s="181"/>
      <c r="F756" s="181"/>
      <c r="G756" s="184"/>
      <c r="H756" s="187"/>
      <c r="I756" s="61"/>
      <c r="J756" s="75"/>
      <c r="K756" s="75"/>
      <c r="L756" s="46"/>
    </row>
    <row r="757" spans="2:12">
      <c r="B757" s="69" t="s">
        <v>41</v>
      </c>
      <c r="C757" s="178"/>
      <c r="D757" s="181"/>
      <c r="E757" s="181"/>
      <c r="F757" s="181"/>
      <c r="G757" s="184"/>
      <c r="H757" s="187"/>
      <c r="I757" s="61"/>
      <c r="J757" s="75"/>
      <c r="K757" s="75"/>
      <c r="L757" s="46"/>
    </row>
    <row r="758" spans="2:12">
      <c r="B758" s="69" t="s">
        <v>42</v>
      </c>
      <c r="C758" s="178"/>
      <c r="D758" s="181"/>
      <c r="E758" s="181"/>
      <c r="F758" s="181"/>
      <c r="G758" s="184"/>
      <c r="H758" s="187"/>
      <c r="I758" s="61"/>
      <c r="J758" s="48"/>
      <c r="K758" s="75"/>
      <c r="L758" s="46"/>
    </row>
    <row r="759" spans="2:12" ht="13.5" thickBot="1">
      <c r="B759" s="103" t="s">
        <v>43</v>
      </c>
      <c r="C759" s="179"/>
      <c r="D759" s="182"/>
      <c r="E759" s="182"/>
      <c r="F759" s="182"/>
      <c r="G759" s="185"/>
      <c r="H759" s="188"/>
      <c r="I759" s="62"/>
      <c r="J759" s="51"/>
      <c r="K759" s="63"/>
      <c r="L759" s="52"/>
    </row>
    <row r="760" spans="2:12">
      <c r="B760" s="68" t="s">
        <v>39</v>
      </c>
      <c r="C760" s="177">
        <f t="shared" ref="C760" si="107">+C755+1</f>
        <v>150</v>
      </c>
      <c r="D760" s="180">
        <f>VLOOKUP(C760,'Completar SOFSE'!$A$19:$E$462,2,0)</f>
        <v>1</v>
      </c>
      <c r="E760" s="180" t="str">
        <f>VLOOKUP(C760,'Completar SOFSE'!$A$19:$E$462,3,0)</f>
        <v>unidad</v>
      </c>
      <c r="F760" s="180" t="str">
        <f>VLOOKUP(C760,'Completar SOFSE'!$A$19:$E$462,4,0)</f>
        <v>NUM91312600000N</v>
      </c>
      <c r="G760" s="183" t="str">
        <f>VLOOKUP(C760,'Completar SOFSE'!$A$19:$E$462,5,0)</f>
        <v>PORTA LÁMPARA BAYONETA DOBLE</v>
      </c>
      <c r="H760" s="186">
        <f>VLOOKUP(C760,'Completar SOFSE'!$A$19:$F$462,6,0)</f>
        <v>8381786</v>
      </c>
      <c r="I760" s="64"/>
      <c r="J760" s="75"/>
      <c r="K760" s="75"/>
      <c r="L760" s="46"/>
    </row>
    <row r="761" spans="2:12">
      <c r="B761" s="69" t="s">
        <v>40</v>
      </c>
      <c r="C761" s="178"/>
      <c r="D761" s="181"/>
      <c r="E761" s="181"/>
      <c r="F761" s="181"/>
      <c r="G761" s="184"/>
      <c r="H761" s="187"/>
      <c r="I761" s="61"/>
      <c r="J761" s="75"/>
      <c r="K761" s="75"/>
      <c r="L761" s="46"/>
    </row>
    <row r="762" spans="2:12">
      <c r="B762" s="69" t="s">
        <v>41</v>
      </c>
      <c r="C762" s="178"/>
      <c r="D762" s="181"/>
      <c r="E762" s="181"/>
      <c r="F762" s="181"/>
      <c r="G762" s="184"/>
      <c r="H762" s="187"/>
      <c r="I762" s="61"/>
      <c r="J762" s="75"/>
      <c r="K762" s="75"/>
      <c r="L762" s="46"/>
    </row>
    <row r="763" spans="2:12">
      <c r="B763" s="69" t="s">
        <v>42</v>
      </c>
      <c r="C763" s="178"/>
      <c r="D763" s="181"/>
      <c r="E763" s="181"/>
      <c r="F763" s="181"/>
      <c r="G763" s="184"/>
      <c r="H763" s="187"/>
      <c r="I763" s="61"/>
      <c r="J763" s="48"/>
      <c r="K763" s="75"/>
      <c r="L763" s="46"/>
    </row>
    <row r="764" spans="2:12" ht="13.5" thickBot="1">
      <c r="B764" s="103" t="s">
        <v>43</v>
      </c>
      <c r="C764" s="179"/>
      <c r="D764" s="182"/>
      <c r="E764" s="182"/>
      <c r="F764" s="182"/>
      <c r="G764" s="185"/>
      <c r="H764" s="188"/>
      <c r="I764" s="62"/>
      <c r="J764" s="51"/>
      <c r="K764" s="63"/>
      <c r="L764" s="52"/>
    </row>
    <row r="765" spans="2:12">
      <c r="B765" s="68" t="s">
        <v>39</v>
      </c>
      <c r="C765" s="177">
        <f t="shared" ref="C765" si="108">+C760+1</f>
        <v>151</v>
      </c>
      <c r="D765" s="180">
        <f>VLOOKUP(C765,'Completar SOFSE'!$A$19:$E$462,2,0)</f>
        <v>1</v>
      </c>
      <c r="E765" s="180" t="str">
        <f>VLOOKUP(C765,'Completar SOFSE'!$A$19:$E$462,3,0)</f>
        <v>unidad</v>
      </c>
      <c r="F765" s="180" t="str">
        <f>VLOOKUP(C765,'Completar SOFSE'!$A$19:$E$462,4,0)</f>
        <v>NUM91312630000N</v>
      </c>
      <c r="G765" s="183" t="str">
        <f>VLOOKUP(C765,'Completar SOFSE'!$A$19:$E$462,5,0)</f>
        <v>Resistencia 150 ohm 25w</v>
      </c>
      <c r="H765" s="186">
        <f>VLOOKUP(C765,'Completar SOFSE'!$A$19:$F$462,6,0)</f>
        <v>8241565</v>
      </c>
      <c r="I765" s="64"/>
      <c r="J765" s="75"/>
      <c r="K765" s="75"/>
      <c r="L765" s="46"/>
    </row>
    <row r="766" spans="2:12">
      <c r="B766" s="69" t="s">
        <v>40</v>
      </c>
      <c r="C766" s="178"/>
      <c r="D766" s="181"/>
      <c r="E766" s="181"/>
      <c r="F766" s="181"/>
      <c r="G766" s="184"/>
      <c r="H766" s="187"/>
      <c r="I766" s="61"/>
      <c r="J766" s="75"/>
      <c r="K766" s="75"/>
      <c r="L766" s="46"/>
    </row>
    <row r="767" spans="2:12">
      <c r="B767" s="69" t="s">
        <v>41</v>
      </c>
      <c r="C767" s="178"/>
      <c r="D767" s="181"/>
      <c r="E767" s="181"/>
      <c r="F767" s="181"/>
      <c r="G767" s="184"/>
      <c r="H767" s="187"/>
      <c r="I767" s="61"/>
      <c r="J767" s="75"/>
      <c r="K767" s="75"/>
      <c r="L767" s="46"/>
    </row>
    <row r="768" spans="2:12">
      <c r="B768" s="69" t="s">
        <v>42</v>
      </c>
      <c r="C768" s="178"/>
      <c r="D768" s="181"/>
      <c r="E768" s="181"/>
      <c r="F768" s="181"/>
      <c r="G768" s="184"/>
      <c r="H768" s="187"/>
      <c r="I768" s="61"/>
      <c r="J768" s="48"/>
      <c r="K768" s="75"/>
      <c r="L768" s="46"/>
    </row>
    <row r="769" spans="2:12" ht="13.5" thickBot="1">
      <c r="B769" s="103" t="s">
        <v>43</v>
      </c>
      <c r="C769" s="179"/>
      <c r="D769" s="182"/>
      <c r="E769" s="182"/>
      <c r="F769" s="182"/>
      <c r="G769" s="185"/>
      <c r="H769" s="188"/>
      <c r="I769" s="62"/>
      <c r="J769" s="51"/>
      <c r="K769" s="63"/>
      <c r="L769" s="52"/>
    </row>
    <row r="770" spans="2:12">
      <c r="B770" s="68" t="s">
        <v>39</v>
      </c>
      <c r="C770" s="177">
        <f t="shared" ref="C770" si="109">+C765+1</f>
        <v>152</v>
      </c>
      <c r="D770" s="180">
        <f>VLOOKUP(C770,'Completar SOFSE'!$A$19:$E$462,2,0)</f>
        <v>1</v>
      </c>
      <c r="E770" s="180" t="str">
        <f>VLOOKUP(C770,'Completar SOFSE'!$A$19:$E$462,3,0)</f>
        <v>unidad</v>
      </c>
      <c r="F770" s="180" t="str">
        <f>VLOOKUP(C770,'Completar SOFSE'!$A$19:$E$462,4,0)</f>
        <v>NUM91312660000N</v>
      </c>
      <c r="G770" s="183" t="str">
        <f>VLOOKUP(C770,'Completar SOFSE'!$A$19:$E$462,5,0)</f>
        <v>INTERRUPTOR 2 CONTACTOS</v>
      </c>
      <c r="H770" s="186">
        <f>VLOOKUP(C770,'Completar SOFSE'!$A$19:$F$462,6,0)</f>
        <v>8384650</v>
      </c>
      <c r="I770" s="64"/>
      <c r="J770" s="75"/>
      <c r="K770" s="75"/>
      <c r="L770" s="46"/>
    </row>
    <row r="771" spans="2:12">
      <c r="B771" s="69" t="s">
        <v>40</v>
      </c>
      <c r="C771" s="178"/>
      <c r="D771" s="181"/>
      <c r="E771" s="181"/>
      <c r="F771" s="181"/>
      <c r="G771" s="184"/>
      <c r="H771" s="187"/>
      <c r="I771" s="61"/>
      <c r="J771" s="75"/>
      <c r="K771" s="75"/>
      <c r="L771" s="46"/>
    </row>
    <row r="772" spans="2:12">
      <c r="B772" s="69" t="s">
        <v>41</v>
      </c>
      <c r="C772" s="178"/>
      <c r="D772" s="181"/>
      <c r="E772" s="181"/>
      <c r="F772" s="181"/>
      <c r="G772" s="184"/>
      <c r="H772" s="187"/>
      <c r="I772" s="61"/>
      <c r="J772" s="75"/>
      <c r="K772" s="75"/>
      <c r="L772" s="46"/>
    </row>
    <row r="773" spans="2:12">
      <c r="B773" s="69" t="s">
        <v>42</v>
      </c>
      <c r="C773" s="178"/>
      <c r="D773" s="181"/>
      <c r="E773" s="181"/>
      <c r="F773" s="181"/>
      <c r="G773" s="184"/>
      <c r="H773" s="187"/>
      <c r="I773" s="61"/>
      <c r="J773" s="48"/>
      <c r="K773" s="75"/>
      <c r="L773" s="46"/>
    </row>
    <row r="774" spans="2:12" ht="13.5" thickBot="1">
      <c r="B774" s="103" t="s">
        <v>43</v>
      </c>
      <c r="C774" s="179"/>
      <c r="D774" s="182"/>
      <c r="E774" s="182"/>
      <c r="F774" s="182"/>
      <c r="G774" s="185"/>
      <c r="H774" s="188"/>
      <c r="I774" s="62"/>
      <c r="J774" s="51"/>
      <c r="K774" s="63"/>
      <c r="L774" s="52"/>
    </row>
    <row r="775" spans="2:12">
      <c r="B775" s="68" t="s">
        <v>39</v>
      </c>
      <c r="C775" s="177">
        <f>+C770+1</f>
        <v>153</v>
      </c>
      <c r="D775" s="180">
        <f>VLOOKUP(C775,'Completar SOFSE'!$A$19:$E$462,2,0)</f>
        <v>1</v>
      </c>
      <c r="E775" s="180" t="str">
        <f>VLOOKUP(C775,'Completar SOFSE'!$A$19:$E$462,3,0)</f>
        <v>unidad</v>
      </c>
      <c r="F775" s="180" t="str">
        <f>VLOOKUP(C775,'Completar SOFSE'!$A$19:$E$462,4,0)</f>
        <v>NUM91312740000N</v>
      </c>
      <c r="G775" s="183" t="str">
        <f>VLOOKUP(C775,'Completar SOFSE'!$A$19:$E$462,5,0)</f>
        <v>Rectificador 0.2 A 80 V - R/F 8397306</v>
      </c>
      <c r="H775" s="186">
        <f>VLOOKUP(C775,'Completar SOFSE'!$A$19:$F$462,6,0)</f>
        <v>8397306</v>
      </c>
      <c r="I775" s="64"/>
      <c r="J775" s="75"/>
      <c r="K775" s="75"/>
      <c r="L775" s="46"/>
    </row>
    <row r="776" spans="2:12">
      <c r="B776" s="69" t="s">
        <v>40</v>
      </c>
      <c r="C776" s="178"/>
      <c r="D776" s="181"/>
      <c r="E776" s="181"/>
      <c r="F776" s="181"/>
      <c r="G776" s="184"/>
      <c r="H776" s="187"/>
      <c r="I776" s="61"/>
      <c r="J776" s="75"/>
      <c r="K776" s="75"/>
      <c r="L776" s="46"/>
    </row>
    <row r="777" spans="2:12">
      <c r="B777" s="69" t="s">
        <v>41</v>
      </c>
      <c r="C777" s="178"/>
      <c r="D777" s="181"/>
      <c r="E777" s="181"/>
      <c r="F777" s="181"/>
      <c r="G777" s="184"/>
      <c r="H777" s="187"/>
      <c r="I777" s="61"/>
      <c r="J777" s="75"/>
      <c r="K777" s="75"/>
      <c r="L777" s="46"/>
    </row>
    <row r="778" spans="2:12">
      <c r="B778" s="69" t="s">
        <v>42</v>
      </c>
      <c r="C778" s="178"/>
      <c r="D778" s="181"/>
      <c r="E778" s="181"/>
      <c r="F778" s="181"/>
      <c r="G778" s="184"/>
      <c r="H778" s="187"/>
      <c r="I778" s="61"/>
      <c r="J778" s="48"/>
      <c r="K778" s="75"/>
      <c r="L778" s="46"/>
    </row>
    <row r="779" spans="2:12" ht="13.5" thickBot="1">
      <c r="B779" s="103" t="s">
        <v>43</v>
      </c>
      <c r="C779" s="179"/>
      <c r="D779" s="182"/>
      <c r="E779" s="182"/>
      <c r="F779" s="182"/>
      <c r="G779" s="185"/>
      <c r="H779" s="188"/>
      <c r="I779" s="62"/>
      <c r="J779" s="51"/>
      <c r="K779" s="63"/>
      <c r="L779" s="52"/>
    </row>
    <row r="780" spans="2:12">
      <c r="B780" s="68" t="s">
        <v>39</v>
      </c>
      <c r="C780" s="177">
        <f t="shared" ref="C780" si="110">+C775+1</f>
        <v>154</v>
      </c>
      <c r="D780" s="180">
        <f>VLOOKUP(C780,'Completar SOFSE'!$A$19:$E$462,2,0)</f>
        <v>1</v>
      </c>
      <c r="E780" s="180" t="str">
        <f>VLOOKUP(C780,'Completar SOFSE'!$A$19:$E$462,3,0)</f>
        <v>unidad</v>
      </c>
      <c r="F780" s="180" t="str">
        <f>VLOOKUP(C780,'Completar SOFSE'!$A$19:$E$462,4,0)</f>
        <v>NUM91312760000N</v>
      </c>
      <c r="G780" s="183" t="str">
        <f>VLOOKUP(C780,'Completar SOFSE'!$A$19:$E$462,5,0)</f>
        <v>Rectificador 0.2 A 80 V - R/F 8403349</v>
      </c>
      <c r="H780" s="186">
        <f>VLOOKUP(C780,'Completar SOFSE'!$A$19:$F$462,6,0)</f>
        <v>8403349</v>
      </c>
      <c r="I780" s="64"/>
      <c r="J780" s="75"/>
      <c r="K780" s="75"/>
      <c r="L780" s="46"/>
    </row>
    <row r="781" spans="2:12">
      <c r="B781" s="69" t="s">
        <v>40</v>
      </c>
      <c r="C781" s="178"/>
      <c r="D781" s="181"/>
      <c r="E781" s="181"/>
      <c r="F781" s="181"/>
      <c r="G781" s="184"/>
      <c r="H781" s="187"/>
      <c r="I781" s="61"/>
      <c r="J781" s="75"/>
      <c r="K781" s="75"/>
      <c r="L781" s="46"/>
    </row>
    <row r="782" spans="2:12">
      <c r="B782" s="69" t="s">
        <v>41</v>
      </c>
      <c r="C782" s="178"/>
      <c r="D782" s="181"/>
      <c r="E782" s="181"/>
      <c r="F782" s="181"/>
      <c r="G782" s="184"/>
      <c r="H782" s="187"/>
      <c r="I782" s="61"/>
      <c r="J782" s="75"/>
      <c r="K782" s="75"/>
      <c r="L782" s="46"/>
    </row>
    <row r="783" spans="2:12">
      <c r="B783" s="69" t="s">
        <v>42</v>
      </c>
      <c r="C783" s="178"/>
      <c r="D783" s="181"/>
      <c r="E783" s="181"/>
      <c r="F783" s="181"/>
      <c r="G783" s="184"/>
      <c r="H783" s="187"/>
      <c r="I783" s="61"/>
      <c r="J783" s="48"/>
      <c r="K783" s="75"/>
      <c r="L783" s="46"/>
    </row>
    <row r="784" spans="2:12" ht="13.5" thickBot="1">
      <c r="B784" s="103" t="s">
        <v>43</v>
      </c>
      <c r="C784" s="179"/>
      <c r="D784" s="182"/>
      <c r="E784" s="182"/>
      <c r="F784" s="182"/>
      <c r="G784" s="185"/>
      <c r="H784" s="188"/>
      <c r="I784" s="62"/>
      <c r="J784" s="51"/>
      <c r="K784" s="63"/>
      <c r="L784" s="52"/>
    </row>
    <row r="785" spans="2:12">
      <c r="B785" s="68" t="s">
        <v>39</v>
      </c>
      <c r="C785" s="177">
        <f t="shared" ref="C785" si="111">+C780+1</f>
        <v>155</v>
      </c>
      <c r="D785" s="180">
        <f>VLOOKUP(C785,'Completar SOFSE'!$A$19:$E$462,2,0)</f>
        <v>3</v>
      </c>
      <c r="E785" s="180" t="str">
        <f>VLOOKUP(C785,'Completar SOFSE'!$A$19:$E$462,3,0)</f>
        <v>unidad</v>
      </c>
      <c r="F785" s="180" t="str">
        <f>VLOOKUP(C785,'Completar SOFSE'!$A$19:$E$462,4,0)</f>
        <v>NUM91313050000N</v>
      </c>
      <c r="G785" s="183" t="str">
        <f>VLOOKUP(C785,'Completar SOFSE'!$A$19:$E$462,5,0)</f>
        <v>INTERRUPTOR 30A.74V.</v>
      </c>
      <c r="H785" s="186">
        <f>VLOOKUP(C785,'Completar SOFSE'!$A$19:$F$462,6,0)</f>
        <v>8458699</v>
      </c>
      <c r="I785" s="64"/>
      <c r="J785" s="75"/>
      <c r="K785" s="75"/>
      <c r="L785" s="46"/>
    </row>
    <row r="786" spans="2:12">
      <c r="B786" s="69" t="s">
        <v>40</v>
      </c>
      <c r="C786" s="178"/>
      <c r="D786" s="181"/>
      <c r="E786" s="181"/>
      <c r="F786" s="181"/>
      <c r="G786" s="184"/>
      <c r="H786" s="187"/>
      <c r="I786" s="61"/>
      <c r="J786" s="75"/>
      <c r="K786" s="75"/>
      <c r="L786" s="46"/>
    </row>
    <row r="787" spans="2:12">
      <c r="B787" s="69" t="s">
        <v>41</v>
      </c>
      <c r="C787" s="178"/>
      <c r="D787" s="181"/>
      <c r="E787" s="181"/>
      <c r="F787" s="181"/>
      <c r="G787" s="184"/>
      <c r="H787" s="187"/>
      <c r="I787" s="61"/>
      <c r="J787" s="75"/>
      <c r="K787" s="75"/>
      <c r="L787" s="46"/>
    </row>
    <row r="788" spans="2:12">
      <c r="B788" s="69" t="s">
        <v>42</v>
      </c>
      <c r="C788" s="178"/>
      <c r="D788" s="181"/>
      <c r="E788" s="181"/>
      <c r="F788" s="181"/>
      <c r="G788" s="184"/>
      <c r="H788" s="187"/>
      <c r="I788" s="61"/>
      <c r="J788" s="48"/>
      <c r="K788" s="75"/>
      <c r="L788" s="46"/>
    </row>
    <row r="789" spans="2:12" ht="13.5" thickBot="1">
      <c r="B789" s="103" t="s">
        <v>43</v>
      </c>
      <c r="C789" s="179"/>
      <c r="D789" s="182"/>
      <c r="E789" s="182"/>
      <c r="F789" s="182"/>
      <c r="G789" s="185"/>
      <c r="H789" s="188"/>
      <c r="I789" s="62"/>
      <c r="J789" s="51"/>
      <c r="K789" s="63"/>
      <c r="L789" s="52"/>
    </row>
    <row r="790" spans="2:12">
      <c r="B790" s="68" t="s">
        <v>39</v>
      </c>
      <c r="C790" s="177">
        <f t="shared" ref="C790" si="112">+C785+1</f>
        <v>156</v>
      </c>
      <c r="D790" s="180">
        <f>VLOOKUP(C790,'Completar SOFSE'!$A$19:$E$462,2,0)</f>
        <v>10</v>
      </c>
      <c r="E790" s="180" t="str">
        <f>VLOOKUP(C790,'Completar SOFSE'!$A$19:$E$462,3,0)</f>
        <v>unidad</v>
      </c>
      <c r="F790" s="180" t="str">
        <f>VLOOKUP(C790,'Completar SOFSE'!$A$19:$E$462,4,0)</f>
        <v>NUM91315090000N</v>
      </c>
      <c r="G790" s="183" t="str">
        <f>VLOOKUP(C790,'Completar SOFSE'!$A$19:$E$462,5,0)</f>
        <v>Bobina de comando de inversores y contactores RVR, RVF, FS y SP, para locomotoras GM</v>
      </c>
      <c r="H790" s="186">
        <f>VLOOKUP(C790,'Completar SOFSE'!$A$19:$F$462,6,0)</f>
        <v>8409983</v>
      </c>
      <c r="I790" s="64"/>
      <c r="J790" s="75"/>
      <c r="K790" s="75"/>
      <c r="L790" s="46"/>
    </row>
    <row r="791" spans="2:12">
      <c r="B791" s="69" t="s">
        <v>40</v>
      </c>
      <c r="C791" s="178"/>
      <c r="D791" s="181"/>
      <c r="E791" s="181"/>
      <c r="F791" s="181"/>
      <c r="G791" s="184"/>
      <c r="H791" s="187"/>
      <c r="I791" s="61"/>
      <c r="J791" s="75"/>
      <c r="K791" s="75"/>
      <c r="L791" s="46"/>
    </row>
    <row r="792" spans="2:12">
      <c r="B792" s="69" t="s">
        <v>41</v>
      </c>
      <c r="C792" s="178"/>
      <c r="D792" s="181"/>
      <c r="E792" s="181"/>
      <c r="F792" s="181"/>
      <c r="G792" s="184"/>
      <c r="H792" s="187"/>
      <c r="I792" s="61"/>
      <c r="J792" s="75"/>
      <c r="K792" s="75"/>
      <c r="L792" s="46"/>
    </row>
    <row r="793" spans="2:12">
      <c r="B793" s="69" t="s">
        <v>42</v>
      </c>
      <c r="C793" s="178"/>
      <c r="D793" s="181"/>
      <c r="E793" s="181"/>
      <c r="F793" s="181"/>
      <c r="G793" s="184"/>
      <c r="H793" s="187"/>
      <c r="I793" s="61"/>
      <c r="J793" s="48"/>
      <c r="K793" s="75"/>
      <c r="L793" s="46"/>
    </row>
    <row r="794" spans="2:12" ht="13.5" thickBot="1">
      <c r="B794" s="103" t="s">
        <v>43</v>
      </c>
      <c r="C794" s="179"/>
      <c r="D794" s="182"/>
      <c r="E794" s="182"/>
      <c r="F794" s="182"/>
      <c r="G794" s="185"/>
      <c r="H794" s="188"/>
      <c r="I794" s="62"/>
      <c r="J794" s="51"/>
      <c r="K794" s="63"/>
      <c r="L794" s="52"/>
    </row>
    <row r="795" spans="2:12">
      <c r="B795" s="68" t="s">
        <v>39</v>
      </c>
      <c r="C795" s="177">
        <f>+C790+1</f>
        <v>157</v>
      </c>
      <c r="D795" s="180">
        <f>VLOOKUP(C795,'Completar SOFSE'!$A$19:$E$462,2,0)</f>
        <v>11</v>
      </c>
      <c r="E795" s="180" t="str">
        <f>VLOOKUP(C795,'Completar SOFSE'!$A$19:$E$462,3,0)</f>
        <v>unidad</v>
      </c>
      <c r="F795" s="180" t="str">
        <f>VLOOKUP(C795,'Completar SOFSE'!$A$19:$E$462,4,0)</f>
        <v>NUM91315440000N</v>
      </c>
      <c r="G795" s="183" t="str">
        <f>VLOOKUP(C795,'Completar SOFSE'!$A$19:$E$462,5,0)</f>
        <v>Llave corredera con terminales faston simple y 1 contacto NA, para pupitre de locomotoras GM.</v>
      </c>
      <c r="H795" s="186">
        <f>VLOOKUP(C795,'Completar SOFSE'!$A$19:$F$462,6,0)</f>
        <v>8404148</v>
      </c>
      <c r="I795" s="64"/>
      <c r="J795" s="75"/>
      <c r="K795" s="75"/>
      <c r="L795" s="46"/>
    </row>
    <row r="796" spans="2:12">
      <c r="B796" s="69" t="s">
        <v>40</v>
      </c>
      <c r="C796" s="178"/>
      <c r="D796" s="181"/>
      <c r="E796" s="181"/>
      <c r="F796" s="181"/>
      <c r="G796" s="184"/>
      <c r="H796" s="187"/>
      <c r="I796" s="61"/>
      <c r="J796" s="75"/>
      <c r="K796" s="75"/>
      <c r="L796" s="46"/>
    </row>
    <row r="797" spans="2:12">
      <c r="B797" s="69" t="s">
        <v>41</v>
      </c>
      <c r="C797" s="178"/>
      <c r="D797" s="181"/>
      <c r="E797" s="181"/>
      <c r="F797" s="181"/>
      <c r="G797" s="184"/>
      <c r="H797" s="187"/>
      <c r="I797" s="61"/>
      <c r="J797" s="75"/>
      <c r="K797" s="75"/>
      <c r="L797" s="46"/>
    </row>
    <row r="798" spans="2:12">
      <c r="B798" s="69" t="s">
        <v>42</v>
      </c>
      <c r="C798" s="178"/>
      <c r="D798" s="181"/>
      <c r="E798" s="181"/>
      <c r="F798" s="181"/>
      <c r="G798" s="184"/>
      <c r="H798" s="187"/>
      <c r="I798" s="61"/>
      <c r="J798" s="48"/>
      <c r="K798" s="75"/>
      <c r="L798" s="46"/>
    </row>
    <row r="799" spans="2:12" ht="13.5" thickBot="1">
      <c r="B799" s="103" t="s">
        <v>43</v>
      </c>
      <c r="C799" s="179"/>
      <c r="D799" s="182"/>
      <c r="E799" s="182"/>
      <c r="F799" s="182"/>
      <c r="G799" s="185"/>
      <c r="H799" s="188"/>
      <c r="I799" s="62"/>
      <c r="J799" s="51"/>
      <c r="K799" s="63"/>
      <c r="L799" s="52"/>
    </row>
    <row r="800" spans="2:12">
      <c r="B800" s="68" t="s">
        <v>39</v>
      </c>
      <c r="C800" s="177">
        <f t="shared" ref="C800" si="113">+C795+1</f>
        <v>158</v>
      </c>
      <c r="D800" s="180">
        <f>VLOOKUP(C800,'Completar SOFSE'!$A$19:$E$462,2,0)</f>
        <v>20</v>
      </c>
      <c r="E800" s="180" t="str">
        <f>VLOOKUP(C800,'Completar SOFSE'!$A$19:$E$462,3,0)</f>
        <v>unidad</v>
      </c>
      <c r="F800" s="180" t="str">
        <f>VLOOKUP(C800,'Completar SOFSE'!$A$19:$E$462,4,0)</f>
        <v>NUM00830601210N</v>
      </c>
      <c r="G800" s="183" t="str">
        <f>VLOOKUP(C800,'Completar SOFSE'!$A$19:$E$462,5,0)</f>
        <v>TOBERA</v>
      </c>
      <c r="H800" s="186">
        <f>VLOOKUP(C800,'Completar SOFSE'!$A$19:$F$462,6,0)</f>
        <v>5229195</v>
      </c>
      <c r="I800" s="64"/>
      <c r="J800" s="75"/>
      <c r="K800" s="75"/>
      <c r="L800" s="46"/>
    </row>
    <row r="801" spans="2:12">
      <c r="B801" s="69" t="s">
        <v>40</v>
      </c>
      <c r="C801" s="178"/>
      <c r="D801" s="181"/>
      <c r="E801" s="181"/>
      <c r="F801" s="181"/>
      <c r="G801" s="184"/>
      <c r="H801" s="187"/>
      <c r="I801" s="61"/>
      <c r="J801" s="75"/>
      <c r="K801" s="75"/>
      <c r="L801" s="46"/>
    </row>
    <row r="802" spans="2:12">
      <c r="B802" s="69" t="s">
        <v>41</v>
      </c>
      <c r="C802" s="178"/>
      <c r="D802" s="181"/>
      <c r="E802" s="181"/>
      <c r="F802" s="181"/>
      <c r="G802" s="184"/>
      <c r="H802" s="187"/>
      <c r="I802" s="61"/>
      <c r="J802" s="75"/>
      <c r="K802" s="75"/>
      <c r="L802" s="46"/>
    </row>
    <row r="803" spans="2:12">
      <c r="B803" s="69" t="s">
        <v>42</v>
      </c>
      <c r="C803" s="178"/>
      <c r="D803" s="181"/>
      <c r="E803" s="181"/>
      <c r="F803" s="181"/>
      <c r="G803" s="184"/>
      <c r="H803" s="187"/>
      <c r="I803" s="61"/>
      <c r="J803" s="48"/>
      <c r="K803" s="75"/>
      <c r="L803" s="46"/>
    </row>
    <row r="804" spans="2:12" ht="13.5" thickBot="1">
      <c r="B804" s="103" t="s">
        <v>43</v>
      </c>
      <c r="C804" s="179"/>
      <c r="D804" s="182"/>
      <c r="E804" s="182"/>
      <c r="F804" s="182"/>
      <c r="G804" s="185"/>
      <c r="H804" s="188"/>
      <c r="I804" s="62"/>
      <c r="J804" s="51"/>
      <c r="K804" s="63"/>
      <c r="L804" s="52"/>
    </row>
    <row r="805" spans="2:12">
      <c r="B805" s="68" t="s">
        <v>39</v>
      </c>
      <c r="C805" s="177">
        <f t="shared" ref="C805" si="114">+C800+1</f>
        <v>159</v>
      </c>
      <c r="D805" s="180">
        <f>VLOOKUP(C805,'Completar SOFSE'!$A$19:$E$462,2,0)</f>
        <v>1</v>
      </c>
      <c r="E805" s="180" t="str">
        <f>VLOOKUP(C805,'Completar SOFSE'!$A$19:$E$462,3,0)</f>
        <v>unidad</v>
      </c>
      <c r="F805" s="180" t="str">
        <f>VLOOKUP(C805,'Completar SOFSE'!$A$19:$E$462,4,0)</f>
        <v>NUM00820220210N</v>
      </c>
      <c r="G805" s="183" t="str">
        <f>VLOOKUP(C805,'Completar SOFSE'!$A$19:$E$462,5,0)</f>
        <v>Hembra del cerrojo para la ventana móvil de cabina. Locs GM.</v>
      </c>
      <c r="H805" s="186" t="str">
        <f>VLOOKUP(C805,'Completar SOFSE'!$A$19:$F$462,6,0)</f>
        <v>8184820 Pl:008202DTMR0266</v>
      </c>
      <c r="I805" s="64"/>
      <c r="J805" s="75"/>
      <c r="K805" s="75"/>
      <c r="L805" s="46"/>
    </row>
    <row r="806" spans="2:12">
      <c r="B806" s="69" t="s">
        <v>40</v>
      </c>
      <c r="C806" s="178"/>
      <c r="D806" s="181"/>
      <c r="E806" s="181"/>
      <c r="F806" s="181"/>
      <c r="G806" s="184"/>
      <c r="H806" s="187"/>
      <c r="I806" s="61"/>
      <c r="J806" s="75"/>
      <c r="K806" s="75"/>
      <c r="L806" s="46"/>
    </row>
    <row r="807" spans="2:12">
      <c r="B807" s="69" t="s">
        <v>41</v>
      </c>
      <c r="C807" s="178"/>
      <c r="D807" s="181"/>
      <c r="E807" s="181"/>
      <c r="F807" s="181"/>
      <c r="G807" s="184"/>
      <c r="H807" s="187"/>
      <c r="I807" s="61"/>
      <c r="J807" s="75"/>
      <c r="K807" s="75"/>
      <c r="L807" s="46"/>
    </row>
    <row r="808" spans="2:12">
      <c r="B808" s="69" t="s">
        <v>42</v>
      </c>
      <c r="C808" s="178"/>
      <c r="D808" s="181"/>
      <c r="E808" s="181"/>
      <c r="F808" s="181"/>
      <c r="G808" s="184"/>
      <c r="H808" s="187"/>
      <c r="I808" s="61"/>
      <c r="J808" s="48"/>
      <c r="K808" s="75"/>
      <c r="L808" s="46"/>
    </row>
    <row r="809" spans="2:12" ht="13.5" thickBot="1">
      <c r="B809" s="103" t="s">
        <v>43</v>
      </c>
      <c r="C809" s="179"/>
      <c r="D809" s="182"/>
      <c r="E809" s="182"/>
      <c r="F809" s="182"/>
      <c r="G809" s="185"/>
      <c r="H809" s="188"/>
      <c r="I809" s="62"/>
      <c r="J809" s="51"/>
      <c r="K809" s="63"/>
      <c r="L809" s="52"/>
    </row>
    <row r="810" spans="2:12">
      <c r="B810" s="68" t="s">
        <v>39</v>
      </c>
      <c r="C810" s="177">
        <f t="shared" ref="C810" si="115">+C805+1</f>
        <v>160</v>
      </c>
      <c r="D810" s="180">
        <f>VLOOKUP(C810,'Completar SOFSE'!$A$19:$E$462,2,0)</f>
        <v>10</v>
      </c>
      <c r="E810" s="180" t="str">
        <f>VLOOKUP(C810,'Completar SOFSE'!$A$19:$E$462,3,0)</f>
        <v>unidad</v>
      </c>
      <c r="F810" s="180" t="str">
        <f>VLOOKUP(C810,'Completar SOFSE'!$A$19:$E$462,4,0)</f>
        <v>NUM00830612090N</v>
      </c>
      <c r="G810" s="183" t="str">
        <f>VLOOKUP(C810,'Completar SOFSE'!$A$19:$E$462,5,0)</f>
        <v>TUERCA AUTOFRENANTE R/F 9416572, PLANO 008306DTMR0309 ITEM 5</v>
      </c>
      <c r="H810" s="186" t="str">
        <f>VLOOKUP(C810,'Completar SOFSE'!$A$19:$F$462,6,0)</f>
        <v>9416572 Pl: 008306DTMR0309 ITEM 5</v>
      </c>
      <c r="I810" s="64"/>
      <c r="J810" s="75"/>
      <c r="K810" s="75"/>
      <c r="L810" s="46"/>
    </row>
    <row r="811" spans="2:12">
      <c r="B811" s="69" t="s">
        <v>40</v>
      </c>
      <c r="C811" s="178"/>
      <c r="D811" s="181"/>
      <c r="E811" s="181"/>
      <c r="F811" s="181"/>
      <c r="G811" s="184"/>
      <c r="H811" s="187"/>
      <c r="I811" s="61"/>
      <c r="J811" s="75"/>
      <c r="K811" s="75"/>
      <c r="L811" s="46"/>
    </row>
    <row r="812" spans="2:12">
      <c r="B812" s="69" t="s">
        <v>41</v>
      </c>
      <c r="C812" s="178"/>
      <c r="D812" s="181"/>
      <c r="E812" s="181"/>
      <c r="F812" s="181"/>
      <c r="G812" s="184"/>
      <c r="H812" s="187"/>
      <c r="I812" s="61"/>
      <c r="J812" s="75"/>
      <c r="K812" s="75"/>
      <c r="L812" s="46"/>
    </row>
    <row r="813" spans="2:12">
      <c r="B813" s="69" t="s">
        <v>42</v>
      </c>
      <c r="C813" s="178"/>
      <c r="D813" s="181"/>
      <c r="E813" s="181"/>
      <c r="F813" s="181"/>
      <c r="G813" s="184"/>
      <c r="H813" s="187"/>
      <c r="I813" s="61"/>
      <c r="J813" s="48"/>
      <c r="K813" s="75"/>
      <c r="L813" s="46"/>
    </row>
    <row r="814" spans="2:12" ht="13.5" thickBot="1">
      <c r="B814" s="103" t="s">
        <v>43</v>
      </c>
      <c r="C814" s="179"/>
      <c r="D814" s="182"/>
      <c r="E814" s="182"/>
      <c r="F814" s="182"/>
      <c r="G814" s="185"/>
      <c r="H814" s="188"/>
      <c r="I814" s="62"/>
      <c r="J814" s="51"/>
      <c r="K814" s="63"/>
      <c r="L814" s="52"/>
    </row>
    <row r="815" spans="2:12">
      <c r="B815" s="68" t="s">
        <v>39</v>
      </c>
      <c r="C815" s="177">
        <f>+C810+1</f>
        <v>161</v>
      </c>
      <c r="D815" s="180">
        <f>VLOOKUP(C815,'Completar SOFSE'!$A$19:$E$462,2,0)</f>
        <v>1</v>
      </c>
      <c r="E815" s="180" t="str">
        <f>VLOOKUP(C815,'Completar SOFSE'!$A$19:$E$462,3,0)</f>
        <v>unidad</v>
      </c>
      <c r="F815" s="180" t="str">
        <f>VLOOKUP(C815,'Completar SOFSE'!$A$19:$E$462,4,0)</f>
        <v>NUM00830612110N</v>
      </c>
      <c r="G815" s="183" t="str">
        <f>VLOOKUP(C815,'Completar SOFSE'!$A$19:$E$462,5,0)</f>
        <v>SUPLEMENTO R/F 8451148, PLANO 008306DTMR0309 ITEM 4</v>
      </c>
      <c r="H815" s="186" t="str">
        <f>VLOOKUP(C815,'Completar SOFSE'!$A$19:$F$462,6,0)</f>
        <v>8451148 Pl: 008306DTMR0309 ITEM 4</v>
      </c>
      <c r="I815" s="64"/>
      <c r="J815" s="75"/>
      <c r="K815" s="75"/>
      <c r="L815" s="46"/>
    </row>
    <row r="816" spans="2:12">
      <c r="B816" s="69" t="s">
        <v>40</v>
      </c>
      <c r="C816" s="178"/>
      <c r="D816" s="181"/>
      <c r="E816" s="181"/>
      <c r="F816" s="181"/>
      <c r="G816" s="184"/>
      <c r="H816" s="187"/>
      <c r="I816" s="61"/>
      <c r="J816" s="75"/>
      <c r="K816" s="75"/>
      <c r="L816" s="46"/>
    </row>
    <row r="817" spans="2:12">
      <c r="B817" s="69" t="s">
        <v>41</v>
      </c>
      <c r="C817" s="178"/>
      <c r="D817" s="181"/>
      <c r="E817" s="181"/>
      <c r="F817" s="181"/>
      <c r="G817" s="184"/>
      <c r="H817" s="187"/>
      <c r="I817" s="61"/>
      <c r="J817" s="75"/>
      <c r="K817" s="75"/>
      <c r="L817" s="46"/>
    </row>
    <row r="818" spans="2:12">
      <c r="B818" s="69" t="s">
        <v>42</v>
      </c>
      <c r="C818" s="178"/>
      <c r="D818" s="181"/>
      <c r="E818" s="181"/>
      <c r="F818" s="181"/>
      <c r="G818" s="184"/>
      <c r="H818" s="187"/>
      <c r="I818" s="61"/>
      <c r="J818" s="48"/>
      <c r="K818" s="75"/>
      <c r="L818" s="46"/>
    </row>
    <row r="819" spans="2:12" ht="13.5" thickBot="1">
      <c r="B819" s="103" t="s">
        <v>43</v>
      </c>
      <c r="C819" s="179"/>
      <c r="D819" s="182"/>
      <c r="E819" s="182"/>
      <c r="F819" s="182"/>
      <c r="G819" s="185"/>
      <c r="H819" s="188"/>
      <c r="I819" s="62"/>
      <c r="J819" s="51"/>
      <c r="K819" s="63"/>
      <c r="L819" s="52"/>
    </row>
    <row r="820" spans="2:12">
      <c r="B820" s="68" t="s">
        <v>39</v>
      </c>
      <c r="C820" s="177">
        <f t="shared" ref="C820" si="116">+C815+1</f>
        <v>162</v>
      </c>
      <c r="D820" s="180">
        <f>VLOOKUP(C820,'Completar SOFSE'!$A$19:$E$462,2,0)</f>
        <v>1</v>
      </c>
      <c r="E820" s="180" t="str">
        <f>VLOOKUP(C820,'Completar SOFSE'!$A$19:$E$462,3,0)</f>
        <v>unidad</v>
      </c>
      <c r="F820" s="180" t="str">
        <f>VLOOKUP(C820,'Completar SOFSE'!$A$19:$E$462,4,0)</f>
        <v>NUM00830807850N</v>
      </c>
      <c r="G820" s="183" t="str">
        <f>VLOOKUP(C820,'Completar SOFSE'!$A$19:$E$462,5,0)</f>
        <v>ACOPLAMIENTO FLEXIBLE 2" X 4" R/F 8474757 GM</v>
      </c>
      <c r="H820" s="186">
        <f>VLOOKUP(C820,'Completar SOFSE'!$A$19:$F$462,6,0)</f>
        <v>8474757</v>
      </c>
      <c r="I820" s="64"/>
      <c r="J820" s="75"/>
      <c r="K820" s="75"/>
      <c r="L820" s="46"/>
    </row>
    <row r="821" spans="2:12">
      <c r="B821" s="69" t="s">
        <v>40</v>
      </c>
      <c r="C821" s="178"/>
      <c r="D821" s="181"/>
      <c r="E821" s="181"/>
      <c r="F821" s="181"/>
      <c r="G821" s="184"/>
      <c r="H821" s="187"/>
      <c r="I821" s="61"/>
      <c r="J821" s="75"/>
      <c r="K821" s="75"/>
      <c r="L821" s="46"/>
    </row>
    <row r="822" spans="2:12">
      <c r="B822" s="69" t="s">
        <v>41</v>
      </c>
      <c r="C822" s="178"/>
      <c r="D822" s="181"/>
      <c r="E822" s="181"/>
      <c r="F822" s="181"/>
      <c r="G822" s="184"/>
      <c r="H822" s="187"/>
      <c r="I822" s="61"/>
      <c r="J822" s="75"/>
      <c r="K822" s="75"/>
      <c r="L822" s="46"/>
    </row>
    <row r="823" spans="2:12">
      <c r="B823" s="69" t="s">
        <v>42</v>
      </c>
      <c r="C823" s="178"/>
      <c r="D823" s="181"/>
      <c r="E823" s="181"/>
      <c r="F823" s="181"/>
      <c r="G823" s="184"/>
      <c r="H823" s="187"/>
      <c r="I823" s="61"/>
      <c r="J823" s="48"/>
      <c r="K823" s="75"/>
      <c r="L823" s="46"/>
    </row>
    <row r="824" spans="2:12" ht="13.5" thickBot="1">
      <c r="B824" s="103" t="s">
        <v>43</v>
      </c>
      <c r="C824" s="179"/>
      <c r="D824" s="182"/>
      <c r="E824" s="182"/>
      <c r="F824" s="182"/>
      <c r="G824" s="185"/>
      <c r="H824" s="188"/>
      <c r="I824" s="62"/>
      <c r="J824" s="51"/>
      <c r="K824" s="63"/>
      <c r="L824" s="52"/>
    </row>
    <row r="825" spans="2:12">
      <c r="B825" s="68" t="s">
        <v>39</v>
      </c>
      <c r="C825" s="177">
        <f t="shared" ref="C825" si="117">+C820+1</f>
        <v>163</v>
      </c>
      <c r="D825" s="180">
        <f>VLOOKUP(C825,'Completar SOFSE'!$A$19:$E$462,2,0)</f>
        <v>1</v>
      </c>
      <c r="E825" s="180" t="str">
        <f>VLOOKUP(C825,'Completar SOFSE'!$A$19:$E$462,3,0)</f>
        <v>unidad</v>
      </c>
      <c r="F825" s="180" t="str">
        <f>VLOOKUP(C825,'Completar SOFSE'!$A$19:$E$462,4,0)</f>
        <v>NUM00830819710N</v>
      </c>
      <c r="G825" s="183" t="str">
        <f>VLOOKUP(C825,'Completar SOFSE'!$A$19:$E$462,5,0)</f>
        <v>Acoplamiento flexible completo, de 3". Largo ½" - locomotoras GM</v>
      </c>
      <c r="H825" s="186">
        <f>VLOOKUP(C825,'Completar SOFSE'!$A$19:$F$462,6,0)</f>
        <v>8471160</v>
      </c>
      <c r="I825" s="64"/>
      <c r="J825" s="75"/>
      <c r="K825" s="75"/>
      <c r="L825" s="46"/>
    </row>
    <row r="826" spans="2:12">
      <c r="B826" s="69" t="s">
        <v>40</v>
      </c>
      <c r="C826" s="178"/>
      <c r="D826" s="181"/>
      <c r="E826" s="181"/>
      <c r="F826" s="181"/>
      <c r="G826" s="184"/>
      <c r="H826" s="187"/>
      <c r="I826" s="61"/>
      <c r="J826" s="75"/>
      <c r="K826" s="75"/>
      <c r="L826" s="46"/>
    </row>
    <row r="827" spans="2:12">
      <c r="B827" s="69" t="s">
        <v>41</v>
      </c>
      <c r="C827" s="178"/>
      <c r="D827" s="181"/>
      <c r="E827" s="181"/>
      <c r="F827" s="181"/>
      <c r="G827" s="184"/>
      <c r="H827" s="187"/>
      <c r="I827" s="61"/>
      <c r="J827" s="75"/>
      <c r="K827" s="75"/>
      <c r="L827" s="46"/>
    </row>
    <row r="828" spans="2:12">
      <c r="B828" s="69" t="s">
        <v>42</v>
      </c>
      <c r="C828" s="178"/>
      <c r="D828" s="181"/>
      <c r="E828" s="181"/>
      <c r="F828" s="181"/>
      <c r="G828" s="184"/>
      <c r="H828" s="187"/>
      <c r="I828" s="61"/>
      <c r="J828" s="48"/>
      <c r="K828" s="75"/>
      <c r="L828" s="46"/>
    </row>
    <row r="829" spans="2:12" ht="13.5" thickBot="1">
      <c r="B829" s="103" t="s">
        <v>43</v>
      </c>
      <c r="C829" s="179"/>
      <c r="D829" s="182"/>
      <c r="E829" s="182"/>
      <c r="F829" s="182"/>
      <c r="G829" s="185"/>
      <c r="H829" s="188"/>
      <c r="I829" s="62"/>
      <c r="J829" s="51"/>
      <c r="K829" s="63"/>
      <c r="L829" s="52"/>
    </row>
    <row r="830" spans="2:12">
      <c r="B830" s="68" t="s">
        <v>39</v>
      </c>
      <c r="C830" s="177">
        <f t="shared" ref="C830" si="118">+C825+1</f>
        <v>164</v>
      </c>
      <c r="D830" s="180">
        <f>VLOOKUP(C830,'Completar SOFSE'!$A$19:$E$462,2,0)</f>
        <v>2</v>
      </c>
      <c r="E830" s="180" t="str">
        <f>VLOOKUP(C830,'Completar SOFSE'!$A$19:$E$462,3,0)</f>
        <v>unidad</v>
      </c>
      <c r="F830" s="180" t="str">
        <f>VLOOKUP(C830,'Completar SOFSE'!$A$19:$E$462,4,0)</f>
        <v>NUM00850103490N</v>
      </c>
      <c r="G830" s="183" t="str">
        <f>VLOOKUP(C830,'Completar SOFSE'!$A$19:$E$462,5,0)</f>
        <v>Junta de goma depósito de aire. R/F: 8255258</v>
      </c>
      <c r="H830" s="186">
        <f>VLOOKUP(C830,'Completar SOFSE'!$A$19:$F$462,6,0)</f>
        <v>8255258</v>
      </c>
      <c r="I830" s="64"/>
      <c r="J830" s="75"/>
      <c r="K830" s="75"/>
      <c r="L830" s="46"/>
    </row>
    <row r="831" spans="2:12">
      <c r="B831" s="69" t="s">
        <v>40</v>
      </c>
      <c r="C831" s="178"/>
      <c r="D831" s="181"/>
      <c r="E831" s="181"/>
      <c r="F831" s="181"/>
      <c r="G831" s="184"/>
      <c r="H831" s="187"/>
      <c r="I831" s="61"/>
      <c r="J831" s="75"/>
      <c r="K831" s="75"/>
      <c r="L831" s="46"/>
    </row>
    <row r="832" spans="2:12">
      <c r="B832" s="69" t="s">
        <v>41</v>
      </c>
      <c r="C832" s="178"/>
      <c r="D832" s="181"/>
      <c r="E832" s="181"/>
      <c r="F832" s="181"/>
      <c r="G832" s="184"/>
      <c r="H832" s="187"/>
      <c r="I832" s="61"/>
      <c r="J832" s="75"/>
      <c r="K832" s="75"/>
      <c r="L832" s="46"/>
    </row>
    <row r="833" spans="2:12">
      <c r="B833" s="69" t="s">
        <v>42</v>
      </c>
      <c r="C833" s="178"/>
      <c r="D833" s="181"/>
      <c r="E833" s="181"/>
      <c r="F833" s="181"/>
      <c r="G833" s="184"/>
      <c r="H833" s="187"/>
      <c r="I833" s="61"/>
      <c r="J833" s="48"/>
      <c r="K833" s="75"/>
      <c r="L833" s="46"/>
    </row>
    <row r="834" spans="2:12" ht="13.5" thickBot="1">
      <c r="B834" s="103" t="s">
        <v>43</v>
      </c>
      <c r="C834" s="179"/>
      <c r="D834" s="182"/>
      <c r="E834" s="182"/>
      <c r="F834" s="182"/>
      <c r="G834" s="185"/>
      <c r="H834" s="188"/>
      <c r="I834" s="62"/>
      <c r="J834" s="51"/>
      <c r="K834" s="63"/>
      <c r="L834" s="52"/>
    </row>
    <row r="835" spans="2:12">
      <c r="B835" s="68" t="s">
        <v>39</v>
      </c>
      <c r="C835" s="177">
        <f>+C830+1</f>
        <v>165</v>
      </c>
      <c r="D835" s="180">
        <f>VLOOKUP(C835,'Completar SOFSE'!$A$19:$E$462,2,0)</f>
        <v>1</v>
      </c>
      <c r="E835" s="180" t="str">
        <f>VLOOKUP(C835,'Completar SOFSE'!$A$19:$E$462,3,0)</f>
        <v>unidad</v>
      </c>
      <c r="F835" s="180" t="str">
        <f>VLOOKUP(C835,'Completar SOFSE'!$A$19:$E$462,4,0)</f>
        <v>NUM00850124610N</v>
      </c>
      <c r="G835" s="183" t="str">
        <f>VLOOKUP(C835,'Completar SOFSE'!$A$19:$E$462,5,0)</f>
        <v>Acople flexible ¾". R/F 8479674. Loc GM.</v>
      </c>
      <c r="H835" s="186">
        <f>VLOOKUP(C835,'Completar SOFSE'!$A$19:$F$462,6,0)</f>
        <v>8479674</v>
      </c>
      <c r="I835" s="64"/>
      <c r="J835" s="75"/>
      <c r="K835" s="75"/>
      <c r="L835" s="46"/>
    </row>
    <row r="836" spans="2:12">
      <c r="B836" s="69" t="s">
        <v>40</v>
      </c>
      <c r="C836" s="178"/>
      <c r="D836" s="181"/>
      <c r="E836" s="181"/>
      <c r="F836" s="181"/>
      <c r="G836" s="184"/>
      <c r="H836" s="187"/>
      <c r="I836" s="61"/>
      <c r="J836" s="75"/>
      <c r="K836" s="75"/>
      <c r="L836" s="46"/>
    </row>
    <row r="837" spans="2:12">
      <c r="B837" s="69" t="s">
        <v>41</v>
      </c>
      <c r="C837" s="178"/>
      <c r="D837" s="181"/>
      <c r="E837" s="181"/>
      <c r="F837" s="181"/>
      <c r="G837" s="184"/>
      <c r="H837" s="187"/>
      <c r="I837" s="61"/>
      <c r="J837" s="75"/>
      <c r="K837" s="75"/>
      <c r="L837" s="46"/>
    </row>
    <row r="838" spans="2:12">
      <c r="B838" s="69" t="s">
        <v>42</v>
      </c>
      <c r="C838" s="178"/>
      <c r="D838" s="181"/>
      <c r="E838" s="181"/>
      <c r="F838" s="181"/>
      <c r="G838" s="184"/>
      <c r="H838" s="187"/>
      <c r="I838" s="61"/>
      <c r="J838" s="48"/>
      <c r="K838" s="75"/>
      <c r="L838" s="46"/>
    </row>
    <row r="839" spans="2:12" ht="13.5" thickBot="1">
      <c r="B839" s="103" t="s">
        <v>43</v>
      </c>
      <c r="C839" s="179"/>
      <c r="D839" s="182"/>
      <c r="E839" s="182"/>
      <c r="F839" s="182"/>
      <c r="G839" s="185"/>
      <c r="H839" s="188"/>
      <c r="I839" s="62"/>
      <c r="J839" s="51"/>
      <c r="K839" s="63"/>
      <c r="L839" s="52"/>
    </row>
    <row r="840" spans="2:12">
      <c r="B840" s="68" t="s">
        <v>39</v>
      </c>
      <c r="C840" s="177">
        <f t="shared" ref="C840" si="119">+C835+1</f>
        <v>166</v>
      </c>
      <c r="D840" s="180">
        <f>VLOOKUP(C840,'Completar SOFSE'!$A$19:$E$462,2,0)</f>
        <v>1</v>
      </c>
      <c r="E840" s="180" t="str">
        <f>VLOOKUP(C840,'Completar SOFSE'!$A$19:$E$462,3,0)</f>
        <v>unidad</v>
      </c>
      <c r="F840" s="180" t="str">
        <f>VLOOKUP(C840,'Completar SOFSE'!$A$19:$E$462,4,0)</f>
        <v>NUM00850330010N</v>
      </c>
      <c r="G840" s="183" t="str">
        <f>VLOOKUP(C840,'Completar SOFSE'!$A$19:$E$462,5,0)</f>
        <v>VALVULA DE CORTE ESFERICA POS. CERRADA 90° - 3/4". LOCOMOTORAS GM.</v>
      </c>
      <c r="H840" s="186">
        <f>VLOOKUP(C840,'Completar SOFSE'!$A$19:$F$462,6,0)</f>
        <v>8379841</v>
      </c>
      <c r="I840" s="64"/>
      <c r="J840" s="75"/>
      <c r="K840" s="75"/>
      <c r="L840" s="46"/>
    </row>
    <row r="841" spans="2:12">
      <c r="B841" s="69" t="s">
        <v>40</v>
      </c>
      <c r="C841" s="178"/>
      <c r="D841" s="181"/>
      <c r="E841" s="181"/>
      <c r="F841" s="181"/>
      <c r="G841" s="184"/>
      <c r="H841" s="187"/>
      <c r="I841" s="61"/>
      <c r="J841" s="75"/>
      <c r="K841" s="75"/>
      <c r="L841" s="46"/>
    </row>
    <row r="842" spans="2:12">
      <c r="B842" s="69" t="s">
        <v>41</v>
      </c>
      <c r="C842" s="178"/>
      <c r="D842" s="181"/>
      <c r="E842" s="181"/>
      <c r="F842" s="181"/>
      <c r="G842" s="184"/>
      <c r="H842" s="187"/>
      <c r="I842" s="61"/>
      <c r="J842" s="75"/>
      <c r="K842" s="75"/>
      <c r="L842" s="46"/>
    </row>
    <row r="843" spans="2:12">
      <c r="B843" s="69" t="s">
        <v>42</v>
      </c>
      <c r="C843" s="178"/>
      <c r="D843" s="181"/>
      <c r="E843" s="181"/>
      <c r="F843" s="181"/>
      <c r="G843" s="184"/>
      <c r="H843" s="187"/>
      <c r="I843" s="61"/>
      <c r="J843" s="48"/>
      <c r="K843" s="75"/>
      <c r="L843" s="46"/>
    </row>
    <row r="844" spans="2:12" ht="13.5" thickBot="1">
      <c r="B844" s="103" t="s">
        <v>43</v>
      </c>
      <c r="C844" s="179"/>
      <c r="D844" s="182"/>
      <c r="E844" s="182"/>
      <c r="F844" s="182"/>
      <c r="G844" s="185"/>
      <c r="H844" s="188"/>
      <c r="I844" s="62"/>
      <c r="J844" s="51"/>
      <c r="K844" s="63"/>
      <c r="L844" s="52"/>
    </row>
    <row r="845" spans="2:12">
      <c r="B845" s="68" t="s">
        <v>39</v>
      </c>
      <c r="C845" s="177">
        <f t="shared" ref="C845" si="120">+C840+1</f>
        <v>167</v>
      </c>
      <c r="D845" s="180">
        <f>VLOOKUP(C845,'Completar SOFSE'!$A$19:$E$462,2,0)</f>
        <v>8</v>
      </c>
      <c r="E845" s="180" t="str">
        <f>VLOOKUP(C845,'Completar SOFSE'!$A$19:$E$462,3,0)</f>
        <v>unidad</v>
      </c>
      <c r="F845" s="180" t="str">
        <f>VLOOKUP(C845,'Completar SOFSE'!$A$19:$E$462,4,0)</f>
        <v>NUM00850330150N</v>
      </c>
      <c r="G845" s="183" t="str">
        <f>VLOOKUP(C845,'Completar SOFSE'!$A$19:$E$462,5,0)</f>
        <v>JGO REP DE VALVULA</v>
      </c>
      <c r="H845" s="186">
        <f>VLOOKUP(C845,'Completar SOFSE'!$A$19:$F$462,6,0)</f>
        <v>8362237</v>
      </c>
      <c r="I845" s="64"/>
      <c r="J845" s="75"/>
      <c r="K845" s="75"/>
      <c r="L845" s="46"/>
    </row>
    <row r="846" spans="2:12">
      <c r="B846" s="69" t="s">
        <v>40</v>
      </c>
      <c r="C846" s="178"/>
      <c r="D846" s="181"/>
      <c r="E846" s="181"/>
      <c r="F846" s="181"/>
      <c r="G846" s="184"/>
      <c r="H846" s="187"/>
      <c r="I846" s="61"/>
      <c r="J846" s="75"/>
      <c r="K846" s="75"/>
      <c r="L846" s="46"/>
    </row>
    <row r="847" spans="2:12">
      <c r="B847" s="69" t="s">
        <v>41</v>
      </c>
      <c r="C847" s="178"/>
      <c r="D847" s="181"/>
      <c r="E847" s="181"/>
      <c r="F847" s="181"/>
      <c r="G847" s="184"/>
      <c r="H847" s="187"/>
      <c r="I847" s="61"/>
      <c r="J847" s="75"/>
      <c r="K847" s="75"/>
      <c r="L847" s="46"/>
    </row>
    <row r="848" spans="2:12">
      <c r="B848" s="69" t="s">
        <v>42</v>
      </c>
      <c r="C848" s="178"/>
      <c r="D848" s="181"/>
      <c r="E848" s="181"/>
      <c r="F848" s="181"/>
      <c r="G848" s="184"/>
      <c r="H848" s="187"/>
      <c r="I848" s="61"/>
      <c r="J848" s="48"/>
      <c r="K848" s="75"/>
      <c r="L848" s="46"/>
    </row>
    <row r="849" spans="2:12" ht="13.5" thickBot="1">
      <c r="B849" s="103" t="s">
        <v>43</v>
      </c>
      <c r="C849" s="179"/>
      <c r="D849" s="182"/>
      <c r="E849" s="182"/>
      <c r="F849" s="182"/>
      <c r="G849" s="185"/>
      <c r="H849" s="188"/>
      <c r="I849" s="62"/>
      <c r="J849" s="51"/>
      <c r="K849" s="63"/>
      <c r="L849" s="52"/>
    </row>
    <row r="850" spans="2:12">
      <c r="B850" s="68" t="s">
        <v>39</v>
      </c>
      <c r="C850" s="177">
        <f t="shared" ref="C850" si="121">+C845+1</f>
        <v>168</v>
      </c>
      <c r="D850" s="180">
        <f>VLOOKUP(C850,'Completar SOFSE'!$A$19:$E$462,2,0)</f>
        <v>25</v>
      </c>
      <c r="E850" s="180" t="str">
        <f>VLOOKUP(C850,'Completar SOFSE'!$A$19:$E$462,3,0)</f>
        <v>unidad</v>
      </c>
      <c r="F850" s="180" t="str">
        <f>VLOOKUP(C850,'Completar SOFSE'!$A$19:$E$462,4,0)</f>
        <v>NUM00850523170N</v>
      </c>
      <c r="G850" s="183" t="str">
        <f>VLOOKUP(C850,'Completar SOFSE'!$A$19:$E$462,5,0)</f>
        <v>Junta tórica de brida de filtro de aire depósito principal y de válvula ventilación N° 8.</v>
      </c>
      <c r="H850" s="186">
        <f>VLOOKUP(C850,'Completar SOFSE'!$A$19:$F$462,6,0)</f>
        <v>8081569</v>
      </c>
      <c r="I850" s="64"/>
      <c r="J850" s="75"/>
      <c r="K850" s="75"/>
      <c r="L850" s="46"/>
    </row>
    <row r="851" spans="2:12">
      <c r="B851" s="69" t="s">
        <v>40</v>
      </c>
      <c r="C851" s="178"/>
      <c r="D851" s="181"/>
      <c r="E851" s="181"/>
      <c r="F851" s="181"/>
      <c r="G851" s="184"/>
      <c r="H851" s="187"/>
      <c r="I851" s="61"/>
      <c r="J851" s="75"/>
      <c r="K851" s="75"/>
      <c r="L851" s="46"/>
    </row>
    <row r="852" spans="2:12">
      <c r="B852" s="69" t="s">
        <v>41</v>
      </c>
      <c r="C852" s="178"/>
      <c r="D852" s="181"/>
      <c r="E852" s="181"/>
      <c r="F852" s="181"/>
      <c r="G852" s="184"/>
      <c r="H852" s="187"/>
      <c r="I852" s="61"/>
      <c r="J852" s="75"/>
      <c r="K852" s="75"/>
      <c r="L852" s="46"/>
    </row>
    <row r="853" spans="2:12">
      <c r="B853" s="69" t="s">
        <v>42</v>
      </c>
      <c r="C853" s="178"/>
      <c r="D853" s="181"/>
      <c r="E853" s="181"/>
      <c r="F853" s="181"/>
      <c r="G853" s="184"/>
      <c r="H853" s="187"/>
      <c r="I853" s="61"/>
      <c r="J853" s="48"/>
      <c r="K853" s="75"/>
      <c r="L853" s="46"/>
    </row>
    <row r="854" spans="2:12" ht="13.5" thickBot="1">
      <c r="B854" s="103" t="s">
        <v>43</v>
      </c>
      <c r="C854" s="179"/>
      <c r="D854" s="182"/>
      <c r="E854" s="182"/>
      <c r="F854" s="182"/>
      <c r="G854" s="185"/>
      <c r="H854" s="188"/>
      <c r="I854" s="62"/>
      <c r="J854" s="51"/>
      <c r="K854" s="63"/>
      <c r="L854" s="52"/>
    </row>
    <row r="855" spans="2:12">
      <c r="B855" s="68" t="s">
        <v>39</v>
      </c>
      <c r="C855" s="177">
        <f>+C850+1</f>
        <v>169</v>
      </c>
      <c r="D855" s="180">
        <f>VLOOKUP(C855,'Completar SOFSE'!$A$19:$E$462,2,0)</f>
        <v>1</v>
      </c>
      <c r="E855" s="180" t="str">
        <f>VLOOKUP(C855,'Completar SOFSE'!$A$19:$E$462,3,0)</f>
        <v>unidad</v>
      </c>
      <c r="F855" s="180" t="str">
        <f>VLOOKUP(C855,'Completar SOFSE'!$A$19:$E$462,4,0)</f>
        <v>NUM00860200870N</v>
      </c>
      <c r="G855" s="183" t="str">
        <f>VLOOKUP(C855,'Completar SOFSE'!$A$19:$E$462,5,0)</f>
        <v>MANOMETRO - DOBLE PRESION (DEPOSITO/APLICACIÓN) - ESCALA 0-14 KG/CM2.-</v>
      </c>
      <c r="H855" s="186">
        <f>VLOOKUP(C855,'Completar SOFSE'!$A$19:$F$462,6,0)</f>
        <v>8387331</v>
      </c>
      <c r="I855" s="64"/>
      <c r="J855" s="75"/>
      <c r="K855" s="75"/>
      <c r="L855" s="46"/>
    </row>
    <row r="856" spans="2:12">
      <c r="B856" s="69" t="s">
        <v>40</v>
      </c>
      <c r="C856" s="178"/>
      <c r="D856" s="181"/>
      <c r="E856" s="181"/>
      <c r="F856" s="181"/>
      <c r="G856" s="184"/>
      <c r="H856" s="187"/>
      <c r="I856" s="61"/>
      <c r="J856" s="75"/>
      <c r="K856" s="75"/>
      <c r="L856" s="46"/>
    </row>
    <row r="857" spans="2:12">
      <c r="B857" s="69" t="s">
        <v>41</v>
      </c>
      <c r="C857" s="178"/>
      <c r="D857" s="181"/>
      <c r="E857" s="181"/>
      <c r="F857" s="181"/>
      <c r="G857" s="184"/>
      <c r="H857" s="187"/>
      <c r="I857" s="61"/>
      <c r="J857" s="75"/>
      <c r="K857" s="75"/>
      <c r="L857" s="46"/>
    </row>
    <row r="858" spans="2:12">
      <c r="B858" s="69" t="s">
        <v>42</v>
      </c>
      <c r="C858" s="178"/>
      <c r="D858" s="181"/>
      <c r="E858" s="181"/>
      <c r="F858" s="181"/>
      <c r="G858" s="184"/>
      <c r="H858" s="187"/>
      <c r="I858" s="61"/>
      <c r="J858" s="48"/>
      <c r="K858" s="75"/>
      <c r="L858" s="46"/>
    </row>
    <row r="859" spans="2:12" ht="13.5" thickBot="1">
      <c r="B859" s="103" t="s">
        <v>43</v>
      </c>
      <c r="C859" s="179"/>
      <c r="D859" s="182"/>
      <c r="E859" s="182"/>
      <c r="F859" s="182"/>
      <c r="G859" s="185"/>
      <c r="H859" s="188"/>
      <c r="I859" s="62"/>
      <c r="J859" s="51"/>
      <c r="K859" s="63"/>
      <c r="L859" s="52"/>
    </row>
    <row r="860" spans="2:12">
      <c r="B860" s="68" t="s">
        <v>39</v>
      </c>
      <c r="C860" s="177">
        <f t="shared" ref="C860" si="122">+C855+1</f>
        <v>170</v>
      </c>
      <c r="D860" s="180">
        <f>VLOOKUP(C860,'Completar SOFSE'!$A$19:$E$462,2,0)</f>
        <v>1</v>
      </c>
      <c r="E860" s="180" t="str">
        <f>VLOOKUP(C860,'Completar SOFSE'!$A$19:$E$462,3,0)</f>
        <v>unidad</v>
      </c>
      <c r="F860" s="180" t="str">
        <f>VLOOKUP(C860,'Completar SOFSE'!$A$19:$E$462,4,0)</f>
        <v>NUM00880103330N</v>
      </c>
      <c r="G860" s="183" t="str">
        <f>VLOOKUP(C860,'Completar SOFSE'!$A$19:$E$462,5,0)</f>
        <v>Unión Dresser de diámetro 4" y largo 6-1/2", para MD de locomotoras GM</v>
      </c>
      <c r="H860" s="186">
        <f>VLOOKUP(C860,'Completar SOFSE'!$A$19:$F$462,6,0)</f>
        <v>8474741</v>
      </c>
      <c r="I860" s="64"/>
      <c r="J860" s="75"/>
      <c r="K860" s="75"/>
      <c r="L860" s="46"/>
    </row>
    <row r="861" spans="2:12">
      <c r="B861" s="69" t="s">
        <v>40</v>
      </c>
      <c r="C861" s="178"/>
      <c r="D861" s="181"/>
      <c r="E861" s="181"/>
      <c r="F861" s="181"/>
      <c r="G861" s="184"/>
      <c r="H861" s="187"/>
      <c r="I861" s="61"/>
      <c r="J861" s="75"/>
      <c r="K861" s="75"/>
      <c r="L861" s="46"/>
    </row>
    <row r="862" spans="2:12">
      <c r="B862" s="69" t="s">
        <v>41</v>
      </c>
      <c r="C862" s="178"/>
      <c r="D862" s="181"/>
      <c r="E862" s="181"/>
      <c r="F862" s="181"/>
      <c r="G862" s="184"/>
      <c r="H862" s="187"/>
      <c r="I862" s="61"/>
      <c r="J862" s="75"/>
      <c r="K862" s="75"/>
      <c r="L862" s="46"/>
    </row>
    <row r="863" spans="2:12">
      <c r="B863" s="69" t="s">
        <v>42</v>
      </c>
      <c r="C863" s="178"/>
      <c r="D863" s="181"/>
      <c r="E863" s="181"/>
      <c r="F863" s="181"/>
      <c r="G863" s="184"/>
      <c r="H863" s="187"/>
      <c r="I863" s="61"/>
      <c r="J863" s="48"/>
      <c r="K863" s="75"/>
      <c r="L863" s="46"/>
    </row>
    <row r="864" spans="2:12" ht="13.5" thickBot="1">
      <c r="B864" s="103" t="s">
        <v>43</v>
      </c>
      <c r="C864" s="179"/>
      <c r="D864" s="182"/>
      <c r="E864" s="182"/>
      <c r="F864" s="182"/>
      <c r="G864" s="185"/>
      <c r="H864" s="188"/>
      <c r="I864" s="62"/>
      <c r="J864" s="51"/>
      <c r="K864" s="63"/>
      <c r="L864" s="52"/>
    </row>
    <row r="865" spans="2:12">
      <c r="B865" s="68" t="s">
        <v>39</v>
      </c>
      <c r="C865" s="177">
        <f t="shared" ref="C865" si="123">+C860+1</f>
        <v>171</v>
      </c>
      <c r="D865" s="180">
        <f>VLOOKUP(C865,'Completar SOFSE'!$A$19:$E$462,2,0)</f>
        <v>1</v>
      </c>
      <c r="E865" s="180" t="str">
        <f>VLOOKUP(C865,'Completar SOFSE'!$A$19:$E$462,3,0)</f>
        <v>unidad</v>
      </c>
      <c r="F865" s="180" t="str">
        <f>VLOOKUP(C865,'Completar SOFSE'!$A$19:$E$462,4,0)</f>
        <v>NUM00880103400N</v>
      </c>
      <c r="G865" s="183" t="str">
        <f>VLOOKUP(C865,'Completar SOFSE'!$A$19:$E$462,5,0)</f>
        <v>ACOPLE ELÁSTICO</v>
      </c>
      <c r="H865" s="186">
        <f>VLOOKUP(C865,'Completar SOFSE'!$A$19:$F$462,6,0)</f>
        <v>8347788</v>
      </c>
      <c r="I865" s="64"/>
      <c r="J865" s="75"/>
      <c r="K865" s="75"/>
      <c r="L865" s="46"/>
    </row>
    <row r="866" spans="2:12">
      <c r="B866" s="69" t="s">
        <v>40</v>
      </c>
      <c r="C866" s="178"/>
      <c r="D866" s="181"/>
      <c r="E866" s="181"/>
      <c r="F866" s="181"/>
      <c r="G866" s="184"/>
      <c r="H866" s="187"/>
      <c r="I866" s="61"/>
      <c r="J866" s="75"/>
      <c r="K866" s="75"/>
      <c r="L866" s="46"/>
    </row>
    <row r="867" spans="2:12">
      <c r="B867" s="69" t="s">
        <v>41</v>
      </c>
      <c r="C867" s="178"/>
      <c r="D867" s="181"/>
      <c r="E867" s="181"/>
      <c r="F867" s="181"/>
      <c r="G867" s="184"/>
      <c r="H867" s="187"/>
      <c r="I867" s="61"/>
      <c r="J867" s="75"/>
      <c r="K867" s="75"/>
      <c r="L867" s="46"/>
    </row>
    <row r="868" spans="2:12">
      <c r="B868" s="69" t="s">
        <v>42</v>
      </c>
      <c r="C868" s="178"/>
      <c r="D868" s="181"/>
      <c r="E868" s="181"/>
      <c r="F868" s="181"/>
      <c r="G868" s="184"/>
      <c r="H868" s="187"/>
      <c r="I868" s="61"/>
      <c r="J868" s="48"/>
      <c r="K868" s="75"/>
      <c r="L868" s="46"/>
    </row>
    <row r="869" spans="2:12" ht="13.5" thickBot="1">
      <c r="B869" s="103" t="s">
        <v>43</v>
      </c>
      <c r="C869" s="179"/>
      <c r="D869" s="182"/>
      <c r="E869" s="182"/>
      <c r="F869" s="182"/>
      <c r="G869" s="185"/>
      <c r="H869" s="188"/>
      <c r="I869" s="62"/>
      <c r="J869" s="51"/>
      <c r="K869" s="63"/>
      <c r="L869" s="52"/>
    </row>
    <row r="870" spans="2:12">
      <c r="B870" s="68" t="s">
        <v>39</v>
      </c>
      <c r="C870" s="177">
        <f t="shared" ref="C870" si="124">+C865+1</f>
        <v>172</v>
      </c>
      <c r="D870" s="180">
        <f>VLOOKUP(C870,'Completar SOFSE'!$A$19:$E$462,2,0)</f>
        <v>1</v>
      </c>
      <c r="E870" s="180" t="str">
        <f>VLOOKUP(C870,'Completar SOFSE'!$A$19:$E$462,3,0)</f>
        <v>unidad</v>
      </c>
      <c r="F870" s="180" t="str">
        <f>VLOOKUP(C870,'Completar SOFSE'!$A$19:$E$462,4,0)</f>
        <v>NUM90117510000N</v>
      </c>
      <c r="G870" s="183" t="str">
        <f>VLOOKUP(C870,'Completar SOFSE'!$A$19:$E$462,5,0)</f>
        <v>Motor de limpiaparabrisas con ángulo de barrido de 80°, para locomotoras GM.</v>
      </c>
      <c r="H870" s="186">
        <f>VLOOKUP(C870,'Completar SOFSE'!$A$19:$F$462,6,0)</f>
        <v>8335924</v>
      </c>
      <c r="I870" s="64"/>
      <c r="J870" s="75"/>
      <c r="K870" s="75"/>
      <c r="L870" s="46"/>
    </row>
    <row r="871" spans="2:12">
      <c r="B871" s="69" t="s">
        <v>40</v>
      </c>
      <c r="C871" s="178"/>
      <c r="D871" s="181"/>
      <c r="E871" s="181"/>
      <c r="F871" s="181"/>
      <c r="G871" s="184"/>
      <c r="H871" s="187"/>
      <c r="I871" s="61"/>
      <c r="J871" s="75"/>
      <c r="K871" s="75"/>
      <c r="L871" s="46"/>
    </row>
    <row r="872" spans="2:12">
      <c r="B872" s="69" t="s">
        <v>41</v>
      </c>
      <c r="C872" s="178"/>
      <c r="D872" s="181"/>
      <c r="E872" s="181"/>
      <c r="F872" s="181"/>
      <c r="G872" s="184"/>
      <c r="H872" s="187"/>
      <c r="I872" s="61"/>
      <c r="J872" s="75"/>
      <c r="K872" s="75"/>
      <c r="L872" s="46"/>
    </row>
    <row r="873" spans="2:12">
      <c r="B873" s="69" t="s">
        <v>42</v>
      </c>
      <c r="C873" s="178"/>
      <c r="D873" s="181"/>
      <c r="E873" s="181"/>
      <c r="F873" s="181"/>
      <c r="G873" s="184"/>
      <c r="H873" s="187"/>
      <c r="I873" s="61"/>
      <c r="J873" s="48"/>
      <c r="K873" s="75"/>
      <c r="L873" s="46"/>
    </row>
    <row r="874" spans="2:12" ht="13.5" thickBot="1">
      <c r="B874" s="103" t="s">
        <v>43</v>
      </c>
      <c r="C874" s="179"/>
      <c r="D874" s="182"/>
      <c r="E874" s="182"/>
      <c r="F874" s="182"/>
      <c r="G874" s="185"/>
      <c r="H874" s="188"/>
      <c r="I874" s="62"/>
      <c r="J874" s="51"/>
      <c r="K874" s="63"/>
      <c r="L874" s="52"/>
    </row>
    <row r="875" spans="2:12">
      <c r="B875" s="68" t="s">
        <v>39</v>
      </c>
      <c r="C875" s="177">
        <f>+C870+1</f>
        <v>173</v>
      </c>
      <c r="D875" s="180">
        <f>VLOOKUP(C875,'Completar SOFSE'!$A$19:$E$462,2,0)</f>
        <v>11</v>
      </c>
      <c r="E875" s="180" t="str">
        <f>VLOOKUP(C875,'Completar SOFSE'!$A$19:$E$462,3,0)</f>
        <v>unidad</v>
      </c>
      <c r="F875" s="180" t="str">
        <f>VLOOKUP(C875,'Completar SOFSE'!$A$19:$E$462,4,0)</f>
        <v>NUM91305340000N</v>
      </c>
      <c r="G875" s="183" t="str">
        <f>VLOOKUP(C875,'Completar SOFSE'!$A$19:$E$462,5,0)</f>
        <v>CERRADURA P/PUERTA COMP.</v>
      </c>
      <c r="H875" s="186">
        <f>VLOOKUP(C875,'Completar SOFSE'!$A$19:$F$462,6,0)</f>
        <v>8158536</v>
      </c>
      <c r="I875" s="64"/>
      <c r="J875" s="75"/>
      <c r="K875" s="75"/>
      <c r="L875" s="46"/>
    </row>
    <row r="876" spans="2:12">
      <c r="B876" s="69" t="s">
        <v>40</v>
      </c>
      <c r="C876" s="178"/>
      <c r="D876" s="181"/>
      <c r="E876" s="181"/>
      <c r="F876" s="181"/>
      <c r="G876" s="184"/>
      <c r="H876" s="187"/>
      <c r="I876" s="61"/>
      <c r="J876" s="75"/>
      <c r="K876" s="75"/>
      <c r="L876" s="46"/>
    </row>
    <row r="877" spans="2:12">
      <c r="B877" s="69" t="s">
        <v>41</v>
      </c>
      <c r="C877" s="178"/>
      <c r="D877" s="181"/>
      <c r="E877" s="181"/>
      <c r="F877" s="181"/>
      <c r="G877" s="184"/>
      <c r="H877" s="187"/>
      <c r="I877" s="61"/>
      <c r="J877" s="75"/>
      <c r="K877" s="75"/>
      <c r="L877" s="46"/>
    </row>
    <row r="878" spans="2:12">
      <c r="B878" s="69" t="s">
        <v>42</v>
      </c>
      <c r="C878" s="178"/>
      <c r="D878" s="181"/>
      <c r="E878" s="181"/>
      <c r="F878" s="181"/>
      <c r="G878" s="184"/>
      <c r="H878" s="187"/>
      <c r="I878" s="61"/>
      <c r="J878" s="48"/>
      <c r="K878" s="75"/>
      <c r="L878" s="46"/>
    </row>
    <row r="879" spans="2:12" ht="13.5" thickBot="1">
      <c r="B879" s="103" t="s">
        <v>43</v>
      </c>
      <c r="C879" s="179"/>
      <c r="D879" s="182"/>
      <c r="E879" s="182"/>
      <c r="F879" s="182"/>
      <c r="G879" s="185"/>
      <c r="H879" s="188"/>
      <c r="I879" s="62"/>
      <c r="J879" s="51"/>
      <c r="K879" s="63"/>
      <c r="L879" s="52"/>
    </row>
    <row r="880" spans="2:12">
      <c r="B880" s="68" t="s">
        <v>39</v>
      </c>
      <c r="C880" s="177">
        <f t="shared" ref="C880" si="125">+C875+1</f>
        <v>174</v>
      </c>
      <c r="D880" s="180">
        <f>VLOOKUP(C880,'Completar SOFSE'!$A$19:$E$462,2,0)</f>
        <v>3</v>
      </c>
      <c r="E880" s="180" t="str">
        <f>VLOOKUP(C880,'Completar SOFSE'!$A$19:$E$462,3,0)</f>
        <v>unidad</v>
      </c>
      <c r="F880" s="180" t="str">
        <f>VLOOKUP(C880,'Completar SOFSE'!$A$19:$E$462,4,0)</f>
        <v>NUM91305370000N</v>
      </c>
      <c r="G880" s="183" t="str">
        <f>VLOOKUP(C880,'Completar SOFSE'!$A$19:$E$462,5,0)</f>
        <v>MALLA PARA FILTRO GA 80</v>
      </c>
      <c r="H880" s="186">
        <f>VLOOKUP(C880,'Completar SOFSE'!$A$19:$F$462,6,0)</f>
        <v>8158920</v>
      </c>
      <c r="I880" s="64"/>
      <c r="J880" s="75"/>
      <c r="K880" s="75"/>
      <c r="L880" s="46"/>
    </row>
    <row r="881" spans="2:12">
      <c r="B881" s="69" t="s">
        <v>40</v>
      </c>
      <c r="C881" s="178"/>
      <c r="D881" s="181"/>
      <c r="E881" s="181"/>
      <c r="F881" s="181"/>
      <c r="G881" s="184"/>
      <c r="H881" s="187"/>
      <c r="I881" s="61"/>
      <c r="J881" s="75"/>
      <c r="K881" s="75"/>
      <c r="L881" s="46"/>
    </row>
    <row r="882" spans="2:12">
      <c r="B882" s="69" t="s">
        <v>41</v>
      </c>
      <c r="C882" s="178"/>
      <c r="D882" s="181"/>
      <c r="E882" s="181"/>
      <c r="F882" s="181"/>
      <c r="G882" s="184"/>
      <c r="H882" s="187"/>
      <c r="I882" s="61"/>
      <c r="J882" s="75"/>
      <c r="K882" s="75"/>
      <c r="L882" s="46"/>
    </row>
    <row r="883" spans="2:12">
      <c r="B883" s="69" t="s">
        <v>42</v>
      </c>
      <c r="C883" s="178"/>
      <c r="D883" s="181"/>
      <c r="E883" s="181"/>
      <c r="F883" s="181"/>
      <c r="G883" s="184"/>
      <c r="H883" s="187"/>
      <c r="I883" s="61"/>
      <c r="J883" s="48"/>
      <c r="K883" s="75"/>
      <c r="L883" s="46"/>
    </row>
    <row r="884" spans="2:12" ht="13.5" thickBot="1">
      <c r="B884" s="103" t="s">
        <v>43</v>
      </c>
      <c r="C884" s="179"/>
      <c r="D884" s="182"/>
      <c r="E884" s="182"/>
      <c r="F884" s="182"/>
      <c r="G884" s="185"/>
      <c r="H884" s="188"/>
      <c r="I884" s="62"/>
      <c r="J884" s="51"/>
      <c r="K884" s="63"/>
      <c r="L884" s="52"/>
    </row>
    <row r="885" spans="2:12">
      <c r="B885" s="68" t="s">
        <v>39</v>
      </c>
      <c r="C885" s="177">
        <f t="shared" ref="C885" si="126">+C880+1</f>
        <v>175</v>
      </c>
      <c r="D885" s="180">
        <f>VLOOKUP(C885,'Completar SOFSE'!$A$19:$E$462,2,0)</f>
        <v>5</v>
      </c>
      <c r="E885" s="180" t="str">
        <f>VLOOKUP(C885,'Completar SOFSE'!$A$19:$E$462,3,0)</f>
        <v>unidad</v>
      </c>
      <c r="F885" s="180" t="str">
        <f>VLOOKUP(C885,'Completar SOFSE'!$A$19:$E$462,4,0)</f>
        <v>NUM91312780000N</v>
      </c>
      <c r="G885" s="183" t="str">
        <f>VLOOKUP(C885,'Completar SOFSE'!$A$19:$E$462,5,0)</f>
        <v>RESORTE</v>
      </c>
      <c r="H885" s="186">
        <f>VLOOKUP(C885,'Completar SOFSE'!$A$19:$F$462,6,0)</f>
        <v>8408735</v>
      </c>
      <c r="I885" s="64"/>
      <c r="J885" s="75"/>
      <c r="K885" s="75"/>
      <c r="L885" s="46"/>
    </row>
    <row r="886" spans="2:12">
      <c r="B886" s="69" t="s">
        <v>40</v>
      </c>
      <c r="C886" s="178"/>
      <c r="D886" s="181"/>
      <c r="E886" s="181"/>
      <c r="F886" s="181"/>
      <c r="G886" s="184"/>
      <c r="H886" s="187"/>
      <c r="I886" s="61"/>
      <c r="J886" s="75"/>
      <c r="K886" s="75"/>
      <c r="L886" s="46"/>
    </row>
    <row r="887" spans="2:12">
      <c r="B887" s="69" t="s">
        <v>41</v>
      </c>
      <c r="C887" s="178"/>
      <c r="D887" s="181"/>
      <c r="E887" s="181"/>
      <c r="F887" s="181"/>
      <c r="G887" s="184"/>
      <c r="H887" s="187"/>
      <c r="I887" s="61"/>
      <c r="J887" s="75"/>
      <c r="K887" s="75"/>
      <c r="L887" s="46"/>
    </row>
    <row r="888" spans="2:12">
      <c r="B888" s="69" t="s">
        <v>42</v>
      </c>
      <c r="C888" s="178"/>
      <c r="D888" s="181"/>
      <c r="E888" s="181"/>
      <c r="F888" s="181"/>
      <c r="G888" s="184"/>
      <c r="H888" s="187"/>
      <c r="I888" s="61"/>
      <c r="J888" s="48"/>
      <c r="K888" s="75"/>
      <c r="L888" s="46"/>
    </row>
    <row r="889" spans="2:12" ht="13.5" thickBot="1">
      <c r="B889" s="103" t="s">
        <v>43</v>
      </c>
      <c r="C889" s="179"/>
      <c r="D889" s="182"/>
      <c r="E889" s="182"/>
      <c r="F889" s="182"/>
      <c r="G889" s="185"/>
      <c r="H889" s="188"/>
      <c r="I889" s="62"/>
      <c r="J889" s="51"/>
      <c r="K889" s="63"/>
      <c r="L889" s="52"/>
    </row>
    <row r="890" spans="2:12">
      <c r="B890" s="68" t="s">
        <v>39</v>
      </c>
      <c r="C890" s="177">
        <f t="shared" ref="C890" si="127">+C885+1</f>
        <v>176</v>
      </c>
      <c r="D890" s="180">
        <f>VLOOKUP(C890,'Completar SOFSE'!$A$19:$E$462,2,0)</f>
        <v>1</v>
      </c>
      <c r="E890" s="180" t="str">
        <f>VLOOKUP(C890,'Completar SOFSE'!$A$19:$E$462,3,0)</f>
        <v>unidad</v>
      </c>
      <c r="F890" s="180" t="str">
        <f>VLOOKUP(C890,'Completar SOFSE'!$A$19:$E$462,4,0)</f>
        <v>NUM91315120000N</v>
      </c>
      <c r="G890" s="183" t="str">
        <f>VLOOKUP(C890,'Completar SOFSE'!$A$19:$E$462,5,0)</f>
        <v>Acople flexible 1". R/F 8470340 (GM)</v>
      </c>
      <c r="H890" s="186">
        <f>VLOOKUP(C890,'Completar SOFSE'!$A$19:$F$462,6,0)</f>
        <v>8470340</v>
      </c>
      <c r="I890" s="64"/>
      <c r="J890" s="75"/>
      <c r="K890" s="75"/>
      <c r="L890" s="46"/>
    </row>
    <row r="891" spans="2:12">
      <c r="B891" s="69" t="s">
        <v>40</v>
      </c>
      <c r="C891" s="178"/>
      <c r="D891" s="181"/>
      <c r="E891" s="181"/>
      <c r="F891" s="181"/>
      <c r="G891" s="184"/>
      <c r="H891" s="187"/>
      <c r="I891" s="61"/>
      <c r="J891" s="75"/>
      <c r="K891" s="75"/>
      <c r="L891" s="46"/>
    </row>
    <row r="892" spans="2:12">
      <c r="B892" s="69" t="s">
        <v>41</v>
      </c>
      <c r="C892" s="178"/>
      <c r="D892" s="181"/>
      <c r="E892" s="181"/>
      <c r="F892" s="181"/>
      <c r="G892" s="184"/>
      <c r="H892" s="187"/>
      <c r="I892" s="61"/>
      <c r="J892" s="75"/>
      <c r="K892" s="75"/>
      <c r="L892" s="46"/>
    </row>
    <row r="893" spans="2:12">
      <c r="B893" s="69" t="s">
        <v>42</v>
      </c>
      <c r="C893" s="178"/>
      <c r="D893" s="181"/>
      <c r="E893" s="181"/>
      <c r="F893" s="181"/>
      <c r="G893" s="184"/>
      <c r="H893" s="187"/>
      <c r="I893" s="61"/>
      <c r="J893" s="48"/>
      <c r="K893" s="75"/>
      <c r="L893" s="46"/>
    </row>
    <row r="894" spans="2:12" ht="13.5" thickBot="1">
      <c r="B894" s="103" t="s">
        <v>43</v>
      </c>
      <c r="C894" s="179"/>
      <c r="D894" s="182"/>
      <c r="E894" s="182"/>
      <c r="F894" s="182"/>
      <c r="G894" s="185"/>
      <c r="H894" s="188"/>
      <c r="I894" s="62"/>
      <c r="J894" s="51"/>
      <c r="K894" s="63"/>
      <c r="L894" s="52"/>
    </row>
    <row r="895" spans="2:12">
      <c r="B895" s="68" t="s">
        <v>39</v>
      </c>
      <c r="C895" s="177">
        <f t="shared" ref="C895" si="128">+C890+1</f>
        <v>177</v>
      </c>
      <c r="D895" s="180">
        <f>VLOOKUP(C895,'Completar SOFSE'!$A$19:$E$462,2,0)</f>
        <v>1</v>
      </c>
      <c r="E895" s="180" t="str">
        <f>VLOOKUP(C895,'Completar SOFSE'!$A$19:$E$462,3,0)</f>
        <v>unidad</v>
      </c>
      <c r="F895" s="180" t="str">
        <f>VLOOKUP(C895,'Completar SOFSE'!$A$19:$E$462,4,0)</f>
        <v>NUM91315130000N</v>
      </c>
      <c r="G895" s="183" t="str">
        <f>VLOOKUP(C895,'Completar SOFSE'!$A$19:$E$462,5,0)</f>
        <v>ACOPLE FLEXIBLE.</v>
      </c>
      <c r="H895" s="186">
        <f>VLOOKUP(C895,'Completar SOFSE'!$A$19:$F$462,6,0)</f>
        <v>8470605</v>
      </c>
      <c r="I895" s="64"/>
      <c r="J895" s="75"/>
      <c r="K895" s="75"/>
      <c r="L895" s="46"/>
    </row>
    <row r="896" spans="2:12">
      <c r="B896" s="69" t="s">
        <v>40</v>
      </c>
      <c r="C896" s="178"/>
      <c r="D896" s="181"/>
      <c r="E896" s="181"/>
      <c r="F896" s="181"/>
      <c r="G896" s="184"/>
      <c r="H896" s="187"/>
      <c r="I896" s="61"/>
      <c r="J896" s="75"/>
      <c r="K896" s="75"/>
      <c r="L896" s="46"/>
    </row>
    <row r="897" spans="2:12">
      <c r="B897" s="69" t="s">
        <v>41</v>
      </c>
      <c r="C897" s="178"/>
      <c r="D897" s="181"/>
      <c r="E897" s="181"/>
      <c r="F897" s="181"/>
      <c r="G897" s="184"/>
      <c r="H897" s="187"/>
      <c r="I897" s="61"/>
      <c r="J897" s="75"/>
      <c r="K897" s="75"/>
      <c r="L897" s="46"/>
    </row>
    <row r="898" spans="2:12">
      <c r="B898" s="69" t="s">
        <v>42</v>
      </c>
      <c r="C898" s="178"/>
      <c r="D898" s="181"/>
      <c r="E898" s="181"/>
      <c r="F898" s="181"/>
      <c r="G898" s="184"/>
      <c r="H898" s="187"/>
      <c r="I898" s="61"/>
      <c r="J898" s="48"/>
      <c r="K898" s="75"/>
      <c r="L898" s="46"/>
    </row>
    <row r="899" spans="2:12" ht="13.5" thickBot="1">
      <c r="B899" s="103" t="s">
        <v>43</v>
      </c>
      <c r="C899" s="179"/>
      <c r="D899" s="182"/>
      <c r="E899" s="182"/>
      <c r="F899" s="182"/>
      <c r="G899" s="185"/>
      <c r="H899" s="188"/>
      <c r="I899" s="62"/>
      <c r="J899" s="51"/>
      <c r="K899" s="63"/>
      <c r="L899" s="52"/>
    </row>
    <row r="900" spans="2:12">
      <c r="B900" s="68" t="s">
        <v>39</v>
      </c>
      <c r="C900" s="177">
        <f t="shared" ref="C900" si="129">+C895+1</f>
        <v>178</v>
      </c>
      <c r="D900" s="180">
        <f>VLOOKUP(C900,'Completar SOFSE'!$A$19:$E$462,2,0)</f>
        <v>4</v>
      </c>
      <c r="E900" s="180" t="str">
        <f>VLOOKUP(C900,'Completar SOFSE'!$A$19:$E$462,3,0)</f>
        <v>unidad</v>
      </c>
      <c r="F900" s="180" t="str">
        <f>VLOOKUP(C900,'Completar SOFSE'!$A$19:$E$462,4,0)</f>
        <v>NUM00830610050N</v>
      </c>
      <c r="G900" s="183" t="str">
        <f>VLOOKUP(C900,'Completar SOFSE'!$A$19:$E$462,5,0)</f>
        <v>UNIÓN PARA TUBO 3/4" DIAM. X 3/4". R/F 8045918</v>
      </c>
      <c r="H900" s="186">
        <f>VLOOKUP(C900,'Completar SOFSE'!$A$19:$F$462,6,0)</f>
        <v>8045918</v>
      </c>
      <c r="I900" s="64"/>
      <c r="J900" s="75"/>
      <c r="K900" s="75"/>
      <c r="L900" s="46"/>
    </row>
    <row r="901" spans="2:12">
      <c r="B901" s="69" t="s">
        <v>40</v>
      </c>
      <c r="C901" s="178"/>
      <c r="D901" s="181"/>
      <c r="E901" s="181"/>
      <c r="F901" s="181"/>
      <c r="G901" s="184"/>
      <c r="H901" s="187"/>
      <c r="I901" s="61"/>
      <c r="J901" s="75"/>
      <c r="K901" s="75"/>
      <c r="L901" s="46"/>
    </row>
    <row r="902" spans="2:12">
      <c r="B902" s="69" t="s">
        <v>41</v>
      </c>
      <c r="C902" s="178"/>
      <c r="D902" s="181"/>
      <c r="E902" s="181"/>
      <c r="F902" s="181"/>
      <c r="G902" s="184"/>
      <c r="H902" s="187"/>
      <c r="I902" s="61"/>
      <c r="J902" s="75"/>
      <c r="K902" s="75"/>
      <c r="L902" s="46"/>
    </row>
    <row r="903" spans="2:12">
      <c r="B903" s="69" t="s">
        <v>42</v>
      </c>
      <c r="C903" s="178"/>
      <c r="D903" s="181"/>
      <c r="E903" s="181"/>
      <c r="F903" s="181"/>
      <c r="G903" s="184"/>
      <c r="H903" s="187"/>
      <c r="I903" s="61"/>
      <c r="J903" s="48"/>
      <c r="K903" s="75"/>
      <c r="L903" s="46"/>
    </row>
    <row r="904" spans="2:12" ht="13.5" thickBot="1">
      <c r="B904" s="103" t="s">
        <v>43</v>
      </c>
      <c r="C904" s="179"/>
      <c r="D904" s="182"/>
      <c r="E904" s="182"/>
      <c r="F904" s="182"/>
      <c r="G904" s="185"/>
      <c r="H904" s="188"/>
      <c r="I904" s="62"/>
      <c r="J904" s="51"/>
      <c r="K904" s="63"/>
      <c r="L904" s="52"/>
    </row>
    <row r="905" spans="2:12">
      <c r="B905" s="68" t="s">
        <v>39</v>
      </c>
      <c r="C905" s="177">
        <f t="shared" ref="C905" si="130">+C900+1</f>
        <v>179</v>
      </c>
      <c r="D905" s="180">
        <f>VLOOKUP(C905,'Completar SOFSE'!$A$19:$E$462,2,0)</f>
        <v>4</v>
      </c>
      <c r="E905" s="180" t="str">
        <f>VLOOKUP(C905,'Completar SOFSE'!$A$19:$E$462,3,0)</f>
        <v>unidad</v>
      </c>
      <c r="F905" s="180" t="str">
        <f>VLOOKUP(C905,'Completar SOFSE'!$A$19:$E$462,4,0)</f>
        <v>NUM00830610090N</v>
      </c>
      <c r="G905" s="183" t="str">
        <f>VLOOKUP(C905,'Completar SOFSE'!$A$19:$E$462,5,0)</f>
        <v>CODO P/TUBO 3/4" DIÁM. R/F 8062394</v>
      </c>
      <c r="H905" s="186">
        <f>VLOOKUP(C905,'Completar SOFSE'!$A$19:$F$462,6,0)</f>
        <v>8062394</v>
      </c>
      <c r="I905" s="64"/>
      <c r="J905" s="75"/>
      <c r="K905" s="75"/>
      <c r="L905" s="46"/>
    </row>
    <row r="906" spans="2:12">
      <c r="B906" s="69" t="s">
        <v>40</v>
      </c>
      <c r="C906" s="178"/>
      <c r="D906" s="181"/>
      <c r="E906" s="181"/>
      <c r="F906" s="181"/>
      <c r="G906" s="184"/>
      <c r="H906" s="187"/>
      <c r="I906" s="61"/>
      <c r="J906" s="75"/>
      <c r="K906" s="75"/>
      <c r="L906" s="46"/>
    </row>
    <row r="907" spans="2:12">
      <c r="B907" s="69" t="s">
        <v>41</v>
      </c>
      <c r="C907" s="178"/>
      <c r="D907" s="181"/>
      <c r="E907" s="181"/>
      <c r="F907" s="181"/>
      <c r="G907" s="184"/>
      <c r="H907" s="187"/>
      <c r="I907" s="61"/>
      <c r="J907" s="75"/>
      <c r="K907" s="75"/>
      <c r="L907" s="46"/>
    </row>
    <row r="908" spans="2:12">
      <c r="B908" s="69" t="s">
        <v>42</v>
      </c>
      <c r="C908" s="178"/>
      <c r="D908" s="181"/>
      <c r="E908" s="181"/>
      <c r="F908" s="181"/>
      <c r="G908" s="184"/>
      <c r="H908" s="187"/>
      <c r="I908" s="61"/>
      <c r="J908" s="48"/>
      <c r="K908" s="75"/>
      <c r="L908" s="46"/>
    </row>
    <row r="909" spans="2:12" ht="13.5" thickBot="1">
      <c r="B909" s="103" t="s">
        <v>43</v>
      </c>
      <c r="C909" s="179"/>
      <c r="D909" s="182"/>
      <c r="E909" s="182"/>
      <c r="F909" s="182"/>
      <c r="G909" s="185"/>
      <c r="H909" s="188"/>
      <c r="I909" s="62"/>
      <c r="J909" s="51"/>
      <c r="K909" s="63"/>
      <c r="L909" s="52"/>
    </row>
    <row r="910" spans="2:12">
      <c r="B910" s="68" t="s">
        <v>39</v>
      </c>
      <c r="C910" s="177">
        <f t="shared" ref="C910" si="131">+C905+1</f>
        <v>180</v>
      </c>
      <c r="D910" s="180">
        <f>VLOOKUP(C910,'Completar SOFSE'!$A$19:$E$462,2,0)</f>
        <v>1</v>
      </c>
      <c r="E910" s="180" t="str">
        <f>VLOOKUP(C910,'Completar SOFSE'!$A$19:$E$462,3,0)</f>
        <v>unidad</v>
      </c>
      <c r="F910" s="180" t="str">
        <f>VLOOKUP(C910,'Completar SOFSE'!$A$19:$E$462,4,0)</f>
        <v>NUM00830810510N</v>
      </c>
      <c r="G910" s="183" t="str">
        <f>VLOOKUP(C910,'Completar SOFSE'!$A$19:$E$462,5,0)</f>
        <v>TANQUE DE AGUA COMPLETO. R/F 8204372</v>
      </c>
      <c r="H910" s="186">
        <f>VLOOKUP(C910,'Completar SOFSE'!$A$19:$F$462,6,0)</f>
        <v>8204372</v>
      </c>
      <c r="I910" s="64"/>
      <c r="J910" s="75"/>
      <c r="K910" s="75"/>
      <c r="L910" s="46"/>
    </row>
    <row r="911" spans="2:12">
      <c r="B911" s="69" t="s">
        <v>40</v>
      </c>
      <c r="C911" s="178"/>
      <c r="D911" s="181"/>
      <c r="E911" s="181"/>
      <c r="F911" s="181"/>
      <c r="G911" s="184"/>
      <c r="H911" s="187"/>
      <c r="I911" s="61"/>
      <c r="J911" s="75"/>
      <c r="K911" s="75"/>
      <c r="L911" s="46"/>
    </row>
    <row r="912" spans="2:12">
      <c r="B912" s="69" t="s">
        <v>41</v>
      </c>
      <c r="C912" s="178"/>
      <c r="D912" s="181"/>
      <c r="E912" s="181"/>
      <c r="F912" s="181"/>
      <c r="G912" s="184"/>
      <c r="H912" s="187"/>
      <c r="I912" s="61"/>
      <c r="J912" s="75"/>
      <c r="K912" s="75"/>
      <c r="L912" s="46"/>
    </row>
    <row r="913" spans="2:12">
      <c r="B913" s="69" t="s">
        <v>42</v>
      </c>
      <c r="C913" s="178"/>
      <c r="D913" s="181"/>
      <c r="E913" s="181"/>
      <c r="F913" s="181"/>
      <c r="G913" s="184"/>
      <c r="H913" s="187"/>
      <c r="I913" s="61"/>
      <c r="J913" s="48"/>
      <c r="K913" s="75"/>
      <c r="L913" s="46"/>
    </row>
    <row r="914" spans="2:12" ht="13.5" thickBot="1">
      <c r="B914" s="103" t="s">
        <v>43</v>
      </c>
      <c r="C914" s="179"/>
      <c r="D914" s="182"/>
      <c r="E914" s="182"/>
      <c r="F914" s="182"/>
      <c r="G914" s="185"/>
      <c r="H914" s="188"/>
      <c r="I914" s="62"/>
      <c r="J914" s="51"/>
      <c r="K914" s="63"/>
      <c r="L914" s="52"/>
    </row>
    <row r="915" spans="2:12">
      <c r="B915" s="68" t="s">
        <v>39</v>
      </c>
      <c r="C915" s="177">
        <f>+C910+1</f>
        <v>181</v>
      </c>
      <c r="D915" s="180">
        <f>VLOOKUP(C915,'Completar SOFSE'!$A$19:$E$462,2,0)</f>
        <v>1</v>
      </c>
      <c r="E915" s="180" t="str">
        <f>VLOOKUP(C915,'Completar SOFSE'!$A$19:$E$462,3,0)</f>
        <v>unidad</v>
      </c>
      <c r="F915" s="180" t="str">
        <f>VLOOKUP(C915,'Completar SOFSE'!$A$19:$E$462,4,0)</f>
        <v>NUM00830810710N</v>
      </c>
      <c r="G915" s="183" t="str">
        <f>VLOOKUP(C915,'Completar SOFSE'!$A$19:$E$462,5,0)</f>
        <v>TAPA DE TANQUE DE AGUA - 7 PSI - TRES U'AS.</v>
      </c>
      <c r="H915" s="186">
        <f>VLOOKUP(C915,'Completar SOFSE'!$A$19:$F$462,6,0)</f>
        <v>8143834</v>
      </c>
      <c r="I915" s="64"/>
      <c r="J915" s="75"/>
      <c r="K915" s="75"/>
      <c r="L915" s="46"/>
    </row>
    <row r="916" spans="2:12">
      <c r="B916" s="69" t="s">
        <v>40</v>
      </c>
      <c r="C916" s="178"/>
      <c r="D916" s="181"/>
      <c r="E916" s="181"/>
      <c r="F916" s="181"/>
      <c r="G916" s="184"/>
      <c r="H916" s="187"/>
      <c r="I916" s="61"/>
      <c r="J916" s="75"/>
      <c r="K916" s="75"/>
      <c r="L916" s="46"/>
    </row>
    <row r="917" spans="2:12">
      <c r="B917" s="69" t="s">
        <v>41</v>
      </c>
      <c r="C917" s="178"/>
      <c r="D917" s="181"/>
      <c r="E917" s="181"/>
      <c r="F917" s="181"/>
      <c r="G917" s="184"/>
      <c r="H917" s="187"/>
      <c r="I917" s="61"/>
      <c r="J917" s="75"/>
      <c r="K917" s="75"/>
      <c r="L917" s="46"/>
    </row>
    <row r="918" spans="2:12">
      <c r="B918" s="69" t="s">
        <v>42</v>
      </c>
      <c r="C918" s="178"/>
      <c r="D918" s="181"/>
      <c r="E918" s="181"/>
      <c r="F918" s="181"/>
      <c r="G918" s="184"/>
      <c r="H918" s="187"/>
      <c r="I918" s="61"/>
      <c r="J918" s="48"/>
      <c r="K918" s="75"/>
      <c r="L918" s="46"/>
    </row>
    <row r="919" spans="2:12" ht="13.5" thickBot="1">
      <c r="B919" s="103" t="s">
        <v>43</v>
      </c>
      <c r="C919" s="179"/>
      <c r="D919" s="182"/>
      <c r="E919" s="182"/>
      <c r="F919" s="182"/>
      <c r="G919" s="185"/>
      <c r="H919" s="188"/>
      <c r="I919" s="62"/>
      <c r="J919" s="51"/>
      <c r="K919" s="63"/>
      <c r="L919" s="52"/>
    </row>
    <row r="920" spans="2:12">
      <c r="B920" s="68" t="s">
        <v>39</v>
      </c>
      <c r="C920" s="177">
        <f t="shared" ref="C920" si="132">+C915+1</f>
        <v>182</v>
      </c>
      <c r="D920" s="180">
        <f>VLOOKUP(C920,'Completar SOFSE'!$A$19:$E$462,2,0)</f>
        <v>7</v>
      </c>
      <c r="E920" s="180" t="str">
        <f>VLOOKUP(C920,'Completar SOFSE'!$A$19:$E$462,3,0)</f>
        <v>unidad</v>
      </c>
      <c r="F920" s="180" t="str">
        <f>VLOOKUP(C920,'Completar SOFSE'!$A$19:$E$462,4,0)</f>
        <v>NUM00850123760N</v>
      </c>
      <c r="G920" s="183" t="str">
        <f>VLOOKUP(C920,'Completar SOFSE'!$A$19:$E$462,5,0)</f>
        <v>SUPLEMENTO ENTRE BASTIDOR Y COMPRESOR DE 0.120"</v>
      </c>
      <c r="H920" s="186">
        <f>VLOOKUP(C920,'Completar SOFSE'!$A$19:$F$462,6,0)</f>
        <v>8082983</v>
      </c>
      <c r="I920" s="64"/>
      <c r="J920" s="75"/>
      <c r="K920" s="75"/>
      <c r="L920" s="46"/>
    </row>
    <row r="921" spans="2:12">
      <c r="B921" s="69" t="s">
        <v>40</v>
      </c>
      <c r="C921" s="178"/>
      <c r="D921" s="181"/>
      <c r="E921" s="181"/>
      <c r="F921" s="181"/>
      <c r="G921" s="184"/>
      <c r="H921" s="187"/>
      <c r="I921" s="61"/>
      <c r="J921" s="75"/>
      <c r="K921" s="75"/>
      <c r="L921" s="46"/>
    </row>
    <row r="922" spans="2:12">
      <c r="B922" s="69" t="s">
        <v>41</v>
      </c>
      <c r="C922" s="178"/>
      <c r="D922" s="181"/>
      <c r="E922" s="181"/>
      <c r="F922" s="181"/>
      <c r="G922" s="184"/>
      <c r="H922" s="187"/>
      <c r="I922" s="61"/>
      <c r="J922" s="75"/>
      <c r="K922" s="75"/>
      <c r="L922" s="46"/>
    </row>
    <row r="923" spans="2:12">
      <c r="B923" s="69" t="s">
        <v>42</v>
      </c>
      <c r="C923" s="178"/>
      <c r="D923" s="181"/>
      <c r="E923" s="181"/>
      <c r="F923" s="181"/>
      <c r="G923" s="184"/>
      <c r="H923" s="187"/>
      <c r="I923" s="61"/>
      <c r="J923" s="48"/>
      <c r="K923" s="75"/>
      <c r="L923" s="46"/>
    </row>
    <row r="924" spans="2:12" ht="13.5" thickBot="1">
      <c r="B924" s="103" t="s">
        <v>43</v>
      </c>
      <c r="C924" s="179"/>
      <c r="D924" s="182"/>
      <c r="E924" s="182"/>
      <c r="F924" s="182"/>
      <c r="G924" s="185"/>
      <c r="H924" s="188"/>
      <c r="I924" s="62"/>
      <c r="J924" s="51"/>
      <c r="K924" s="63"/>
      <c r="L924" s="52"/>
    </row>
    <row r="925" spans="2:12">
      <c r="B925" s="68" t="s">
        <v>39</v>
      </c>
      <c r="C925" s="177">
        <f t="shared" ref="C925" si="133">+C920+1</f>
        <v>183</v>
      </c>
      <c r="D925" s="180">
        <f>VLOOKUP(C925,'Completar SOFSE'!$A$19:$E$462,2,0)</f>
        <v>8</v>
      </c>
      <c r="E925" s="180" t="str">
        <f>VLOOKUP(C925,'Completar SOFSE'!$A$19:$E$462,3,0)</f>
        <v>unidad</v>
      </c>
      <c r="F925" s="180" t="str">
        <f>VLOOKUP(C925,'Completar SOFSE'!$A$19:$E$462,4,0)</f>
        <v>NUM00850123780N</v>
      </c>
      <c r="G925" s="183" t="str">
        <f>VLOOKUP(C925,'Completar SOFSE'!$A$19:$E$462,5,0)</f>
        <v>ESPESOR ENTRE BASTIDOR Y COMPRESOR DE 0,065". R/F 8082984</v>
      </c>
      <c r="H925" s="186">
        <f>VLOOKUP(C925,'Completar SOFSE'!$A$19:$F$462,6,0)</f>
        <v>8082984</v>
      </c>
      <c r="I925" s="64"/>
      <c r="J925" s="75"/>
      <c r="K925" s="75"/>
      <c r="L925" s="46"/>
    </row>
    <row r="926" spans="2:12">
      <c r="B926" s="69" t="s">
        <v>40</v>
      </c>
      <c r="C926" s="178"/>
      <c r="D926" s="181"/>
      <c r="E926" s="181"/>
      <c r="F926" s="181"/>
      <c r="G926" s="184"/>
      <c r="H926" s="187"/>
      <c r="I926" s="61"/>
      <c r="J926" s="75"/>
      <c r="K926" s="75"/>
      <c r="L926" s="46"/>
    </row>
    <row r="927" spans="2:12">
      <c r="B927" s="69" t="s">
        <v>41</v>
      </c>
      <c r="C927" s="178"/>
      <c r="D927" s="181"/>
      <c r="E927" s="181"/>
      <c r="F927" s="181"/>
      <c r="G927" s="184"/>
      <c r="H927" s="187"/>
      <c r="I927" s="61"/>
      <c r="J927" s="75"/>
      <c r="K927" s="75"/>
      <c r="L927" s="46"/>
    </row>
    <row r="928" spans="2:12">
      <c r="B928" s="69" t="s">
        <v>42</v>
      </c>
      <c r="C928" s="178"/>
      <c r="D928" s="181"/>
      <c r="E928" s="181"/>
      <c r="F928" s="181"/>
      <c r="G928" s="184"/>
      <c r="H928" s="187"/>
      <c r="I928" s="61"/>
      <c r="J928" s="48"/>
      <c r="K928" s="75"/>
      <c r="L928" s="46"/>
    </row>
    <row r="929" spans="2:12" ht="13.5" thickBot="1">
      <c r="B929" s="103" t="s">
        <v>43</v>
      </c>
      <c r="C929" s="179"/>
      <c r="D929" s="182"/>
      <c r="E929" s="182"/>
      <c r="F929" s="182"/>
      <c r="G929" s="185"/>
      <c r="H929" s="188"/>
      <c r="I929" s="62"/>
      <c r="J929" s="51"/>
      <c r="K929" s="63"/>
      <c r="L929" s="52"/>
    </row>
    <row r="930" spans="2:12">
      <c r="B930" s="68" t="s">
        <v>39</v>
      </c>
      <c r="C930" s="177">
        <f t="shared" ref="C930" si="134">+C925+1</f>
        <v>184</v>
      </c>
      <c r="D930" s="180">
        <f>VLOOKUP(C930,'Completar SOFSE'!$A$19:$E$462,2,0)</f>
        <v>8</v>
      </c>
      <c r="E930" s="180" t="str">
        <f>VLOOKUP(C930,'Completar SOFSE'!$A$19:$E$462,3,0)</f>
        <v>unidad</v>
      </c>
      <c r="F930" s="180" t="str">
        <f>VLOOKUP(C930,'Completar SOFSE'!$A$19:$E$462,4,0)</f>
        <v>NUM00850123800N</v>
      </c>
      <c r="G930" s="183" t="str">
        <f>VLOOKUP(C930,'Completar SOFSE'!$A$19:$E$462,5,0)</f>
        <v>ESPESOR ENTRE BASTIDOR Y COMPRESOR DE 0,028". R/F 8082985</v>
      </c>
      <c r="H930" s="186">
        <f>VLOOKUP(C930,'Completar SOFSE'!$A$19:$F$462,6,0)</f>
        <v>8082985</v>
      </c>
      <c r="I930" s="64"/>
      <c r="J930" s="75"/>
      <c r="K930" s="75"/>
      <c r="L930" s="46"/>
    </row>
    <row r="931" spans="2:12">
      <c r="B931" s="69" t="s">
        <v>40</v>
      </c>
      <c r="C931" s="178"/>
      <c r="D931" s="181"/>
      <c r="E931" s="181"/>
      <c r="F931" s="181"/>
      <c r="G931" s="184"/>
      <c r="H931" s="187"/>
      <c r="I931" s="61"/>
      <c r="J931" s="75"/>
      <c r="K931" s="75"/>
      <c r="L931" s="46"/>
    </row>
    <row r="932" spans="2:12">
      <c r="B932" s="69" t="s">
        <v>41</v>
      </c>
      <c r="C932" s="178"/>
      <c r="D932" s="181"/>
      <c r="E932" s="181"/>
      <c r="F932" s="181"/>
      <c r="G932" s="184"/>
      <c r="H932" s="187"/>
      <c r="I932" s="61"/>
      <c r="J932" s="75"/>
      <c r="K932" s="75"/>
      <c r="L932" s="46"/>
    </row>
    <row r="933" spans="2:12">
      <c r="B933" s="69" t="s">
        <v>42</v>
      </c>
      <c r="C933" s="178"/>
      <c r="D933" s="181"/>
      <c r="E933" s="181"/>
      <c r="F933" s="181"/>
      <c r="G933" s="184"/>
      <c r="H933" s="187"/>
      <c r="I933" s="61"/>
      <c r="J933" s="48"/>
      <c r="K933" s="75"/>
      <c r="L933" s="46"/>
    </row>
    <row r="934" spans="2:12" ht="13.5" thickBot="1">
      <c r="B934" s="103" t="s">
        <v>43</v>
      </c>
      <c r="C934" s="179"/>
      <c r="D934" s="182"/>
      <c r="E934" s="182"/>
      <c r="F934" s="182"/>
      <c r="G934" s="185"/>
      <c r="H934" s="188"/>
      <c r="I934" s="62"/>
      <c r="J934" s="51"/>
      <c r="K934" s="63"/>
      <c r="L934" s="52"/>
    </row>
    <row r="935" spans="2:12">
      <c r="B935" s="68" t="s">
        <v>39</v>
      </c>
      <c r="C935" s="177">
        <f>+C930+1</f>
        <v>185</v>
      </c>
      <c r="D935" s="180">
        <f>VLOOKUP(C935,'Completar SOFSE'!$A$19:$E$462,2,0)</f>
        <v>3</v>
      </c>
      <c r="E935" s="180" t="str">
        <f>VLOOKUP(C935,'Completar SOFSE'!$A$19:$E$462,3,0)</f>
        <v>unidad</v>
      </c>
      <c r="F935" s="180" t="str">
        <f>VLOOKUP(C935,'Completar SOFSE'!$A$19:$E$462,4,0)</f>
        <v>NUM00830705930N</v>
      </c>
      <c r="G935" s="183" t="str">
        <f>VLOOKUP(C935,'Completar SOFSE'!$A$19:$E$462,5,0)</f>
        <v>TUBO PARA SUMINISTRO ACEITE DEL GOBERNADOR - PARA MOTOR 12-567-C.-</v>
      </c>
      <c r="H935" s="186">
        <f>VLOOKUP(C935,'Completar SOFSE'!$A$19:$F$462,6,0)</f>
        <v>9319342</v>
      </c>
      <c r="I935" s="64"/>
      <c r="J935" s="75"/>
      <c r="K935" s="75"/>
      <c r="L935" s="46"/>
    </row>
    <row r="936" spans="2:12">
      <c r="B936" s="69" t="s">
        <v>40</v>
      </c>
      <c r="C936" s="178"/>
      <c r="D936" s="181"/>
      <c r="E936" s="181"/>
      <c r="F936" s="181"/>
      <c r="G936" s="184"/>
      <c r="H936" s="187"/>
      <c r="I936" s="61"/>
      <c r="J936" s="75"/>
      <c r="K936" s="75"/>
      <c r="L936" s="46"/>
    </row>
    <row r="937" spans="2:12">
      <c r="B937" s="69" t="s">
        <v>41</v>
      </c>
      <c r="C937" s="178"/>
      <c r="D937" s="181"/>
      <c r="E937" s="181"/>
      <c r="F937" s="181"/>
      <c r="G937" s="184"/>
      <c r="H937" s="187"/>
      <c r="I937" s="61"/>
      <c r="J937" s="75"/>
      <c r="K937" s="75"/>
      <c r="L937" s="46"/>
    </row>
    <row r="938" spans="2:12">
      <c r="B938" s="69" t="s">
        <v>42</v>
      </c>
      <c r="C938" s="178"/>
      <c r="D938" s="181"/>
      <c r="E938" s="181"/>
      <c r="F938" s="181"/>
      <c r="G938" s="184"/>
      <c r="H938" s="187"/>
      <c r="I938" s="61"/>
      <c r="J938" s="48"/>
      <c r="K938" s="75"/>
      <c r="L938" s="46"/>
    </row>
    <row r="939" spans="2:12" ht="13.5" thickBot="1">
      <c r="B939" s="103" t="s">
        <v>43</v>
      </c>
      <c r="C939" s="179"/>
      <c r="D939" s="182"/>
      <c r="E939" s="182"/>
      <c r="F939" s="182"/>
      <c r="G939" s="185"/>
      <c r="H939" s="188"/>
      <c r="I939" s="62"/>
      <c r="J939" s="51"/>
      <c r="K939" s="63"/>
      <c r="L939" s="52"/>
    </row>
    <row r="940" spans="2:12">
      <c r="B940" s="68" t="s">
        <v>39</v>
      </c>
      <c r="C940" s="177">
        <f t="shared" ref="C940" si="135">+C935+1</f>
        <v>186</v>
      </c>
      <c r="D940" s="180">
        <f>VLOOKUP(C940,'Completar SOFSE'!$A$19:$E$462,2,0)</f>
        <v>13</v>
      </c>
      <c r="E940" s="180" t="str">
        <f>VLOOKUP(C940,'Completar SOFSE'!$A$19:$E$462,3,0)</f>
        <v>unidad</v>
      </c>
      <c r="F940" s="180" t="str">
        <f>VLOOKUP(C940,'Completar SOFSE'!$A$19:$E$462,4,0)</f>
        <v>NUM00830201170N</v>
      </c>
      <c r="G940" s="183" t="str">
        <f>VLOOKUP(C940,'Completar SOFSE'!$A$19:$E$462,5,0)</f>
        <v>TORN. CAB. HEX. NF 25,4 MM (1") - 14 H X 70 MM - CONJ DE FIJACIÓN CON EL CÁRTER.</v>
      </c>
      <c r="H940" s="186">
        <f>VLOOKUP(C940,'Completar SOFSE'!$A$19:$F$462,6,0)</f>
        <v>272511</v>
      </c>
      <c r="I940" s="64"/>
      <c r="J940" s="75"/>
      <c r="K940" s="75"/>
      <c r="L940" s="46"/>
    </row>
    <row r="941" spans="2:12">
      <c r="B941" s="69" t="s">
        <v>40</v>
      </c>
      <c r="C941" s="178"/>
      <c r="D941" s="181"/>
      <c r="E941" s="181"/>
      <c r="F941" s="181"/>
      <c r="G941" s="184"/>
      <c r="H941" s="187"/>
      <c r="I941" s="61"/>
      <c r="J941" s="75"/>
      <c r="K941" s="75"/>
      <c r="L941" s="46"/>
    </row>
    <row r="942" spans="2:12">
      <c r="B942" s="69" t="s">
        <v>41</v>
      </c>
      <c r="C942" s="178"/>
      <c r="D942" s="181"/>
      <c r="E942" s="181"/>
      <c r="F942" s="181"/>
      <c r="G942" s="184"/>
      <c r="H942" s="187"/>
      <c r="I942" s="61"/>
      <c r="J942" s="75"/>
      <c r="K942" s="75"/>
      <c r="L942" s="46"/>
    </row>
    <row r="943" spans="2:12">
      <c r="B943" s="69" t="s">
        <v>42</v>
      </c>
      <c r="C943" s="178"/>
      <c r="D943" s="181"/>
      <c r="E943" s="181"/>
      <c r="F943" s="181"/>
      <c r="G943" s="184"/>
      <c r="H943" s="187"/>
      <c r="I943" s="61"/>
      <c r="J943" s="48"/>
      <c r="K943" s="75"/>
      <c r="L943" s="46"/>
    </row>
    <row r="944" spans="2:12" ht="13.5" thickBot="1">
      <c r="B944" s="103" t="s">
        <v>43</v>
      </c>
      <c r="C944" s="179"/>
      <c r="D944" s="182"/>
      <c r="E944" s="182"/>
      <c r="F944" s="182"/>
      <c r="G944" s="185"/>
      <c r="H944" s="188"/>
      <c r="I944" s="62"/>
      <c r="J944" s="51"/>
      <c r="K944" s="63"/>
      <c r="L944" s="52"/>
    </row>
    <row r="945" spans="2:12">
      <c r="B945" s="68" t="s">
        <v>39</v>
      </c>
      <c r="C945" s="177">
        <f t="shared" ref="C945" si="136">+C940+1</f>
        <v>187</v>
      </c>
      <c r="D945" s="180">
        <f>VLOOKUP(C945,'Completar SOFSE'!$A$19:$E$462,2,0)</f>
        <v>2</v>
      </c>
      <c r="E945" s="180" t="str">
        <f>VLOOKUP(C945,'Completar SOFSE'!$A$19:$E$462,3,0)</f>
        <v>unidad</v>
      </c>
      <c r="F945" s="180" t="str">
        <f>VLOOKUP(C945,'Completar SOFSE'!$A$19:$E$462,4,0)</f>
        <v>NUM00830201190N</v>
      </c>
      <c r="G945" s="183" t="str">
        <f>VLOOKUP(C945,'Completar SOFSE'!$A$19:$E$462,5,0)</f>
        <v>TORN. CAB. HEX. NF 25,4 MM (1") - 14 H X 228,6 MM - CONJ FIJAC BLOCK-CÁRTER.</v>
      </c>
      <c r="H945" s="186">
        <f>VLOOKUP(C945,'Completar SOFSE'!$A$19:$F$462,6,0)</f>
        <v>272512</v>
      </c>
      <c r="I945" s="64"/>
      <c r="J945" s="75"/>
      <c r="K945" s="75"/>
      <c r="L945" s="46"/>
    </row>
    <row r="946" spans="2:12">
      <c r="B946" s="69" t="s">
        <v>40</v>
      </c>
      <c r="C946" s="178"/>
      <c r="D946" s="181"/>
      <c r="E946" s="181"/>
      <c r="F946" s="181"/>
      <c r="G946" s="184"/>
      <c r="H946" s="187"/>
      <c r="I946" s="61"/>
      <c r="J946" s="75"/>
      <c r="K946" s="75"/>
      <c r="L946" s="46"/>
    </row>
    <row r="947" spans="2:12">
      <c r="B947" s="69" t="s">
        <v>41</v>
      </c>
      <c r="C947" s="178"/>
      <c r="D947" s="181"/>
      <c r="E947" s="181"/>
      <c r="F947" s="181"/>
      <c r="G947" s="184"/>
      <c r="H947" s="187"/>
      <c r="I947" s="61"/>
      <c r="J947" s="75"/>
      <c r="K947" s="75"/>
      <c r="L947" s="46"/>
    </row>
    <row r="948" spans="2:12">
      <c r="B948" s="69" t="s">
        <v>42</v>
      </c>
      <c r="C948" s="178"/>
      <c r="D948" s="181"/>
      <c r="E948" s="181"/>
      <c r="F948" s="181"/>
      <c r="G948" s="184"/>
      <c r="H948" s="187"/>
      <c r="I948" s="61"/>
      <c r="J948" s="48"/>
      <c r="K948" s="75"/>
      <c r="L948" s="46"/>
    </row>
    <row r="949" spans="2:12" ht="13.5" thickBot="1">
      <c r="B949" s="103" t="s">
        <v>43</v>
      </c>
      <c r="C949" s="179"/>
      <c r="D949" s="182"/>
      <c r="E949" s="182"/>
      <c r="F949" s="182"/>
      <c r="G949" s="185"/>
      <c r="H949" s="188"/>
      <c r="I949" s="62"/>
      <c r="J949" s="51"/>
      <c r="K949" s="63"/>
      <c r="L949" s="52"/>
    </row>
    <row r="950" spans="2:12">
      <c r="B950" s="68" t="s">
        <v>39</v>
      </c>
      <c r="C950" s="177">
        <f t="shared" ref="C950" si="137">+C945+1</f>
        <v>188</v>
      </c>
      <c r="D950" s="180">
        <f>VLOOKUP(C950,'Completar SOFSE'!$A$19:$E$462,2,0)</f>
        <v>5</v>
      </c>
      <c r="E950" s="180" t="str">
        <f>VLOOKUP(C950,'Completar SOFSE'!$A$19:$E$462,3,0)</f>
        <v>unidad</v>
      </c>
      <c r="F950" s="180" t="str">
        <f>VLOOKUP(C950,'Completar SOFSE'!$A$19:$E$462,4,0)</f>
        <v>NUM00830206220N</v>
      </c>
      <c r="G950" s="183" t="str">
        <f>VLOOKUP(C950,'Completar SOFSE'!$A$19:$E$462,5,0)</f>
        <v>JUEGO JUNTAS ENTRE CABEZAL Y CILINDRO. LOCOMOTORAS GM.</v>
      </c>
      <c r="H950" s="186">
        <f>VLOOKUP(C950,'Completar SOFSE'!$A$19:$F$462,6,0)</f>
        <v>8479836</v>
      </c>
      <c r="I950" s="64"/>
      <c r="J950" s="75"/>
      <c r="K950" s="75"/>
      <c r="L950" s="46"/>
    </row>
    <row r="951" spans="2:12">
      <c r="B951" s="69" t="s">
        <v>40</v>
      </c>
      <c r="C951" s="178"/>
      <c r="D951" s="181"/>
      <c r="E951" s="181"/>
      <c r="F951" s="181"/>
      <c r="G951" s="184"/>
      <c r="H951" s="187"/>
      <c r="I951" s="61"/>
      <c r="J951" s="75"/>
      <c r="K951" s="75"/>
      <c r="L951" s="46"/>
    </row>
    <row r="952" spans="2:12">
      <c r="B952" s="69" t="s">
        <v>41</v>
      </c>
      <c r="C952" s="178"/>
      <c r="D952" s="181"/>
      <c r="E952" s="181"/>
      <c r="F952" s="181"/>
      <c r="G952" s="184"/>
      <c r="H952" s="187"/>
      <c r="I952" s="61"/>
      <c r="J952" s="75"/>
      <c r="K952" s="75"/>
      <c r="L952" s="46"/>
    </row>
    <row r="953" spans="2:12">
      <c r="B953" s="69" t="s">
        <v>42</v>
      </c>
      <c r="C953" s="178"/>
      <c r="D953" s="181"/>
      <c r="E953" s="181"/>
      <c r="F953" s="181"/>
      <c r="G953" s="184"/>
      <c r="H953" s="187"/>
      <c r="I953" s="61"/>
      <c r="J953" s="48"/>
      <c r="K953" s="75"/>
      <c r="L953" s="46"/>
    </row>
    <row r="954" spans="2:12" ht="13.5" thickBot="1">
      <c r="B954" s="103" t="s">
        <v>43</v>
      </c>
      <c r="C954" s="179"/>
      <c r="D954" s="182"/>
      <c r="E954" s="182"/>
      <c r="F954" s="182"/>
      <c r="G954" s="185"/>
      <c r="H954" s="188"/>
      <c r="I954" s="62"/>
      <c r="J954" s="51"/>
      <c r="K954" s="63"/>
      <c r="L954" s="52"/>
    </row>
    <row r="955" spans="2:12">
      <c r="B955" s="68" t="s">
        <v>39</v>
      </c>
      <c r="C955" s="177">
        <f>+C950+1</f>
        <v>189</v>
      </c>
      <c r="D955" s="180">
        <f>VLOOKUP(C955,'Completar SOFSE'!$A$19:$E$462,2,0)</f>
        <v>3</v>
      </c>
      <c r="E955" s="180" t="str">
        <f>VLOOKUP(C955,'Completar SOFSE'!$A$19:$E$462,3,0)</f>
        <v>unidad</v>
      </c>
      <c r="F955" s="180" t="str">
        <f>VLOOKUP(C955,'Completar SOFSE'!$A$19:$E$462,4,0)</f>
        <v>NUM00830206410N</v>
      </c>
      <c r="G955" s="183" t="str">
        <f>VLOOKUP(C955,'Completar SOFSE'!$A$19:$E$462,5,0)</f>
        <v>PERNO BALANCIN - MOTOR DIESEL GENERAL MOTORS.</v>
      </c>
      <c r="H955" s="186" t="str">
        <f>VLOOKUP(C955,'Completar SOFSE'!$A$19:$F$462,6,0)</f>
        <v>8028460 Pl: 9-03-323</v>
      </c>
      <c r="I955" s="64"/>
      <c r="J955" s="75"/>
      <c r="K955" s="75"/>
      <c r="L955" s="46"/>
    </row>
    <row r="956" spans="2:12">
      <c r="B956" s="69" t="s">
        <v>40</v>
      </c>
      <c r="C956" s="178"/>
      <c r="D956" s="181"/>
      <c r="E956" s="181"/>
      <c r="F956" s="181"/>
      <c r="G956" s="184"/>
      <c r="H956" s="187"/>
      <c r="I956" s="61"/>
      <c r="J956" s="75"/>
      <c r="K956" s="75"/>
      <c r="L956" s="46"/>
    </row>
    <row r="957" spans="2:12">
      <c r="B957" s="69" t="s">
        <v>41</v>
      </c>
      <c r="C957" s="178"/>
      <c r="D957" s="181"/>
      <c r="E957" s="181"/>
      <c r="F957" s="181"/>
      <c r="G957" s="184"/>
      <c r="H957" s="187"/>
      <c r="I957" s="61"/>
      <c r="J957" s="75"/>
      <c r="K957" s="75"/>
      <c r="L957" s="46"/>
    </row>
    <row r="958" spans="2:12">
      <c r="B958" s="69" t="s">
        <v>42</v>
      </c>
      <c r="C958" s="178"/>
      <c r="D958" s="181"/>
      <c r="E958" s="181"/>
      <c r="F958" s="181"/>
      <c r="G958" s="184"/>
      <c r="H958" s="187"/>
      <c r="I958" s="61"/>
      <c r="J958" s="48"/>
      <c r="K958" s="75"/>
      <c r="L958" s="46"/>
    </row>
    <row r="959" spans="2:12" ht="13.5" thickBot="1">
      <c r="B959" s="103" t="s">
        <v>43</v>
      </c>
      <c r="C959" s="179"/>
      <c r="D959" s="182"/>
      <c r="E959" s="182"/>
      <c r="F959" s="182"/>
      <c r="G959" s="185"/>
      <c r="H959" s="188"/>
      <c r="I959" s="62"/>
      <c r="J959" s="51"/>
      <c r="K959" s="63"/>
      <c r="L959" s="52"/>
    </row>
    <row r="960" spans="2:12">
      <c r="B960" s="68" t="s">
        <v>39</v>
      </c>
      <c r="C960" s="177">
        <f t="shared" ref="C960" si="138">+C955+1</f>
        <v>190</v>
      </c>
      <c r="D960" s="180">
        <f>VLOOKUP(C960,'Completar SOFSE'!$A$19:$E$462,2,0)</f>
        <v>5</v>
      </c>
      <c r="E960" s="180" t="str">
        <f>VLOOKUP(C960,'Completar SOFSE'!$A$19:$E$462,3,0)</f>
        <v>unidad</v>
      </c>
      <c r="F960" s="180" t="str">
        <f>VLOOKUP(C960,'Completar SOFSE'!$A$19:$E$462,4,0)</f>
        <v>NUM00830209470N</v>
      </c>
      <c r="G960" s="183" t="str">
        <f>VLOOKUP(C960,'Completar SOFSE'!$A$19:$E$462,5,0)</f>
        <v>JUNTA DE LA TAPA DE LA VALVULA DE ALIVIO - PARA MOTOR LOC GM.</v>
      </c>
      <c r="H960" s="186" t="str">
        <f>VLOOKUP(C960,'Completar SOFSE'!$A$19:$F$462,6,0)</f>
        <v>8084685 Pl: 9-03-326</v>
      </c>
      <c r="I960" s="64"/>
      <c r="J960" s="75"/>
      <c r="K960" s="75"/>
      <c r="L960" s="46"/>
    </row>
    <row r="961" spans="2:12">
      <c r="B961" s="69" t="s">
        <v>40</v>
      </c>
      <c r="C961" s="178"/>
      <c r="D961" s="181"/>
      <c r="E961" s="181"/>
      <c r="F961" s="181"/>
      <c r="G961" s="184"/>
      <c r="H961" s="187"/>
      <c r="I961" s="61"/>
      <c r="J961" s="75"/>
      <c r="K961" s="75"/>
      <c r="L961" s="46"/>
    </row>
    <row r="962" spans="2:12">
      <c r="B962" s="69" t="s">
        <v>41</v>
      </c>
      <c r="C962" s="178"/>
      <c r="D962" s="181"/>
      <c r="E962" s="181"/>
      <c r="F962" s="181"/>
      <c r="G962" s="184"/>
      <c r="H962" s="187"/>
      <c r="I962" s="61"/>
      <c r="J962" s="75"/>
      <c r="K962" s="75"/>
      <c r="L962" s="46"/>
    </row>
    <row r="963" spans="2:12">
      <c r="B963" s="69" t="s">
        <v>42</v>
      </c>
      <c r="C963" s="178"/>
      <c r="D963" s="181"/>
      <c r="E963" s="181"/>
      <c r="F963" s="181"/>
      <c r="G963" s="184"/>
      <c r="H963" s="187"/>
      <c r="I963" s="61"/>
      <c r="J963" s="48"/>
      <c r="K963" s="75"/>
      <c r="L963" s="46"/>
    </row>
    <row r="964" spans="2:12" ht="13.5" thickBot="1">
      <c r="B964" s="103" t="s">
        <v>43</v>
      </c>
      <c r="C964" s="179"/>
      <c r="D964" s="182"/>
      <c r="E964" s="182"/>
      <c r="F964" s="182"/>
      <c r="G964" s="185"/>
      <c r="H964" s="188"/>
      <c r="I964" s="62"/>
      <c r="J964" s="51"/>
      <c r="K964" s="63"/>
      <c r="L964" s="52"/>
    </row>
    <row r="965" spans="2:12">
      <c r="B965" s="68" t="s">
        <v>39</v>
      </c>
      <c r="C965" s="177">
        <f t="shared" ref="C965" si="139">+C960+1</f>
        <v>191</v>
      </c>
      <c r="D965" s="180">
        <f>VLOOKUP(C965,'Completar SOFSE'!$A$19:$E$462,2,0)</f>
        <v>10</v>
      </c>
      <c r="E965" s="180" t="str">
        <f>VLOOKUP(C965,'Completar SOFSE'!$A$19:$E$462,3,0)</f>
        <v>unidad</v>
      </c>
      <c r="F965" s="180" t="str">
        <f>VLOOKUP(C965,'Completar SOFSE'!$A$19:$E$462,4,0)</f>
        <v>NUM00830210010N</v>
      </c>
      <c r="G965" s="183" t="str">
        <f>VLOOKUP(C965,'Completar SOFSE'!$A$19:$E$462,5,0)</f>
        <v>CERROJO ARTICULACION CUBIERTA DE VÁLVULAS, COMP.</v>
      </c>
      <c r="H965" s="186">
        <f>VLOOKUP(C965,'Completar SOFSE'!$A$19:$F$462,6,0)</f>
        <v>8168872</v>
      </c>
      <c r="I965" s="64"/>
      <c r="J965" s="75"/>
      <c r="K965" s="75"/>
      <c r="L965" s="46"/>
    </row>
    <row r="966" spans="2:12">
      <c r="B966" s="69" t="s">
        <v>40</v>
      </c>
      <c r="C966" s="178"/>
      <c r="D966" s="181"/>
      <c r="E966" s="181"/>
      <c r="F966" s="181"/>
      <c r="G966" s="184"/>
      <c r="H966" s="187"/>
      <c r="I966" s="61"/>
      <c r="J966" s="75"/>
      <c r="K966" s="75"/>
      <c r="L966" s="46"/>
    </row>
    <row r="967" spans="2:12">
      <c r="B967" s="69" t="s">
        <v>41</v>
      </c>
      <c r="C967" s="178"/>
      <c r="D967" s="181"/>
      <c r="E967" s="181"/>
      <c r="F967" s="181"/>
      <c r="G967" s="184"/>
      <c r="H967" s="187"/>
      <c r="I967" s="61"/>
      <c r="J967" s="75"/>
      <c r="K967" s="75"/>
      <c r="L967" s="46"/>
    </row>
    <row r="968" spans="2:12">
      <c r="B968" s="69" t="s">
        <v>42</v>
      </c>
      <c r="C968" s="178"/>
      <c r="D968" s="181"/>
      <c r="E968" s="181"/>
      <c r="F968" s="181"/>
      <c r="G968" s="184"/>
      <c r="H968" s="187"/>
      <c r="I968" s="61"/>
      <c r="J968" s="48"/>
      <c r="K968" s="75"/>
      <c r="L968" s="46"/>
    </row>
    <row r="969" spans="2:12" ht="13.5" thickBot="1">
      <c r="B969" s="103" t="s">
        <v>43</v>
      </c>
      <c r="C969" s="179"/>
      <c r="D969" s="182"/>
      <c r="E969" s="182"/>
      <c r="F969" s="182"/>
      <c r="G969" s="185"/>
      <c r="H969" s="188"/>
      <c r="I969" s="62"/>
      <c r="J969" s="51"/>
      <c r="K969" s="63"/>
      <c r="L969" s="52"/>
    </row>
    <row r="970" spans="2:12">
      <c r="B970" s="68" t="s">
        <v>39</v>
      </c>
      <c r="C970" s="177">
        <f t="shared" ref="C970" si="140">+C965+1</f>
        <v>192</v>
      </c>
      <c r="D970" s="180">
        <f>VLOOKUP(C970,'Completar SOFSE'!$A$19:$E$462,2,0)</f>
        <v>1</v>
      </c>
      <c r="E970" s="180" t="str">
        <f>VLOOKUP(C970,'Completar SOFSE'!$A$19:$E$462,3,0)</f>
        <v>unidad</v>
      </c>
      <c r="F970" s="180" t="str">
        <f>VLOOKUP(C970,'Completar SOFSE'!$A$19:$E$462,4,0)</f>
        <v>NUM00830300010N</v>
      </c>
      <c r="G970" s="183" t="str">
        <f>VLOOKUP(C970,'Completar SOFSE'!$A$19:$E$462,5,0)</f>
        <v>CIGUEÑAL PARA MOTOR DE 12 CILINDROS - COMPLETO - R/F 9547357</v>
      </c>
      <c r="H970" s="186">
        <f>VLOOKUP(C970,'Completar SOFSE'!$A$19:$F$462,6,0)</f>
        <v>8034709</v>
      </c>
      <c r="I970" s="64"/>
      <c r="J970" s="75"/>
      <c r="K970" s="75"/>
      <c r="L970" s="46"/>
    </row>
    <row r="971" spans="2:12">
      <c r="B971" s="69" t="s">
        <v>40</v>
      </c>
      <c r="C971" s="178"/>
      <c r="D971" s="181"/>
      <c r="E971" s="181"/>
      <c r="F971" s="181"/>
      <c r="G971" s="184"/>
      <c r="H971" s="187"/>
      <c r="I971" s="61"/>
      <c r="J971" s="75"/>
      <c r="K971" s="75"/>
      <c r="L971" s="46"/>
    </row>
    <row r="972" spans="2:12">
      <c r="B972" s="69" t="s">
        <v>41</v>
      </c>
      <c r="C972" s="178"/>
      <c r="D972" s="181"/>
      <c r="E972" s="181"/>
      <c r="F972" s="181"/>
      <c r="G972" s="184"/>
      <c r="H972" s="187"/>
      <c r="I972" s="61"/>
      <c r="J972" s="75"/>
      <c r="K972" s="75"/>
      <c r="L972" s="46"/>
    </row>
    <row r="973" spans="2:12">
      <c r="B973" s="69" t="s">
        <v>42</v>
      </c>
      <c r="C973" s="178"/>
      <c r="D973" s="181"/>
      <c r="E973" s="181"/>
      <c r="F973" s="181"/>
      <c r="G973" s="184"/>
      <c r="H973" s="187"/>
      <c r="I973" s="61"/>
      <c r="J973" s="48"/>
      <c r="K973" s="75"/>
      <c r="L973" s="46"/>
    </row>
    <row r="974" spans="2:12" ht="13.5" thickBot="1">
      <c r="B974" s="103" t="s">
        <v>43</v>
      </c>
      <c r="C974" s="179"/>
      <c r="D974" s="182"/>
      <c r="E974" s="182"/>
      <c r="F974" s="182"/>
      <c r="G974" s="185"/>
      <c r="H974" s="188"/>
      <c r="I974" s="62"/>
      <c r="J974" s="51"/>
      <c r="K974" s="63"/>
      <c r="L974" s="52"/>
    </row>
    <row r="975" spans="2:12">
      <c r="B975" s="68" t="s">
        <v>39</v>
      </c>
      <c r="C975" s="177">
        <f>+C970+1</f>
        <v>193</v>
      </c>
      <c r="D975" s="180">
        <f>VLOOKUP(C975,'Completar SOFSE'!$A$19:$E$462,2,0)</f>
        <v>42</v>
      </c>
      <c r="E975" s="180" t="str">
        <f>VLOOKUP(C975,'Completar SOFSE'!$A$19:$E$462,3,0)</f>
        <v>unidad</v>
      </c>
      <c r="F975" s="180" t="str">
        <f>VLOOKUP(C975,'Completar SOFSE'!$A$19:$E$462,4,0)</f>
        <v>NUM00830301810N</v>
      </c>
      <c r="G975" s="183" t="str">
        <f>VLOOKUP(C975,'Completar SOFSE'!$A$19:$E$462,5,0)</f>
        <v>TORNILLO CABEZA EXAGONAL</v>
      </c>
      <c r="H975" s="186">
        <f>VLOOKUP(C975,'Completar SOFSE'!$A$19:$F$462,6,0)</f>
        <v>8127868</v>
      </c>
      <c r="I975" s="64"/>
      <c r="J975" s="75"/>
      <c r="K975" s="75"/>
      <c r="L975" s="46"/>
    </row>
    <row r="976" spans="2:12">
      <c r="B976" s="69" t="s">
        <v>40</v>
      </c>
      <c r="C976" s="178"/>
      <c r="D976" s="181"/>
      <c r="E976" s="181"/>
      <c r="F976" s="181"/>
      <c r="G976" s="184"/>
      <c r="H976" s="187"/>
      <c r="I976" s="61"/>
      <c r="J976" s="75"/>
      <c r="K976" s="75"/>
      <c r="L976" s="46"/>
    </row>
    <row r="977" spans="2:12">
      <c r="B977" s="69" t="s">
        <v>41</v>
      </c>
      <c r="C977" s="178"/>
      <c r="D977" s="181"/>
      <c r="E977" s="181"/>
      <c r="F977" s="181"/>
      <c r="G977" s="184"/>
      <c r="H977" s="187"/>
      <c r="I977" s="61"/>
      <c r="J977" s="75"/>
      <c r="K977" s="75"/>
      <c r="L977" s="46"/>
    </row>
    <row r="978" spans="2:12">
      <c r="B978" s="69" t="s">
        <v>42</v>
      </c>
      <c r="C978" s="178"/>
      <c r="D978" s="181"/>
      <c r="E978" s="181"/>
      <c r="F978" s="181"/>
      <c r="G978" s="184"/>
      <c r="H978" s="187"/>
      <c r="I978" s="61"/>
      <c r="J978" s="48"/>
      <c r="K978" s="75"/>
      <c r="L978" s="46"/>
    </row>
    <row r="979" spans="2:12" ht="13.5" thickBot="1">
      <c r="B979" s="103" t="s">
        <v>43</v>
      </c>
      <c r="C979" s="179"/>
      <c r="D979" s="182"/>
      <c r="E979" s="182"/>
      <c r="F979" s="182"/>
      <c r="G979" s="185"/>
      <c r="H979" s="188"/>
      <c r="I979" s="62"/>
      <c r="J979" s="51"/>
      <c r="K979" s="63"/>
      <c r="L979" s="52"/>
    </row>
    <row r="980" spans="2:12">
      <c r="B980" s="68" t="s">
        <v>39</v>
      </c>
      <c r="C980" s="177">
        <f t="shared" ref="C980" si="141">+C975+1</f>
        <v>194</v>
      </c>
      <c r="D980" s="180">
        <f>VLOOKUP(C980,'Completar SOFSE'!$A$19:$E$462,2,0)</f>
        <v>32</v>
      </c>
      <c r="E980" s="180" t="str">
        <f>VLOOKUP(C980,'Completar SOFSE'!$A$19:$E$462,3,0)</f>
        <v>unidad</v>
      </c>
      <c r="F980" s="180" t="str">
        <f>VLOOKUP(C980,'Completar SOFSE'!$A$19:$E$462,4,0)</f>
        <v>NUM00830301890N</v>
      </c>
      <c r="G980" s="183" t="str">
        <f>VLOOKUP(C980,'Completar SOFSE'!$A$19:$E$462,5,0)</f>
        <v>TORNILLO CABEZA EXAG.12,7 MM</v>
      </c>
      <c r="H980" s="186">
        <f>VLOOKUP(C980,'Completar SOFSE'!$A$19:$F$462,6,0)</f>
        <v>8259128</v>
      </c>
      <c r="I980" s="64"/>
      <c r="J980" s="75"/>
      <c r="K980" s="75"/>
      <c r="L980" s="46"/>
    </row>
    <row r="981" spans="2:12">
      <c r="B981" s="69" t="s">
        <v>40</v>
      </c>
      <c r="C981" s="178"/>
      <c r="D981" s="181"/>
      <c r="E981" s="181"/>
      <c r="F981" s="181"/>
      <c r="G981" s="184"/>
      <c r="H981" s="187"/>
      <c r="I981" s="61"/>
      <c r="J981" s="75"/>
      <c r="K981" s="75"/>
      <c r="L981" s="46"/>
    </row>
    <row r="982" spans="2:12">
      <c r="B982" s="69" t="s">
        <v>41</v>
      </c>
      <c r="C982" s="178"/>
      <c r="D982" s="181"/>
      <c r="E982" s="181"/>
      <c r="F982" s="181"/>
      <c r="G982" s="184"/>
      <c r="H982" s="187"/>
      <c r="I982" s="61"/>
      <c r="J982" s="75"/>
      <c r="K982" s="75"/>
      <c r="L982" s="46"/>
    </row>
    <row r="983" spans="2:12">
      <c r="B983" s="69" t="s">
        <v>42</v>
      </c>
      <c r="C983" s="178"/>
      <c r="D983" s="181"/>
      <c r="E983" s="181"/>
      <c r="F983" s="181"/>
      <c r="G983" s="184"/>
      <c r="H983" s="187"/>
      <c r="I983" s="61"/>
      <c r="J983" s="48"/>
      <c r="K983" s="75"/>
      <c r="L983" s="46"/>
    </row>
    <row r="984" spans="2:12" ht="13.5" thickBot="1">
      <c r="B984" s="103" t="s">
        <v>43</v>
      </c>
      <c r="C984" s="179"/>
      <c r="D984" s="182"/>
      <c r="E984" s="182"/>
      <c r="F984" s="182"/>
      <c r="G984" s="185"/>
      <c r="H984" s="188"/>
      <c r="I984" s="62"/>
      <c r="J984" s="51"/>
      <c r="K984" s="63"/>
      <c r="L984" s="52"/>
    </row>
    <row r="985" spans="2:12">
      <c r="B985" s="68" t="s">
        <v>39</v>
      </c>
      <c r="C985" s="177">
        <f t="shared" ref="C985" si="142">+C980+1</f>
        <v>195</v>
      </c>
      <c r="D985" s="180">
        <f>VLOOKUP(C985,'Completar SOFSE'!$A$19:$E$462,2,0)</f>
        <v>32</v>
      </c>
      <c r="E985" s="180" t="str">
        <f>VLOOKUP(C985,'Completar SOFSE'!$A$19:$E$462,3,0)</f>
        <v>unidad</v>
      </c>
      <c r="F985" s="180" t="str">
        <f>VLOOKUP(C985,'Completar SOFSE'!$A$19:$E$462,4,0)</f>
        <v>NUM00830301930N</v>
      </c>
      <c r="G985" s="183" t="str">
        <f>VLOOKUP(C985,'Completar SOFSE'!$A$19:$E$462,5,0)</f>
        <v>ACERO EXAG.12,7MM.(1/2"20 H.</v>
      </c>
      <c r="H985" s="186">
        <f>VLOOKUP(C985,'Completar SOFSE'!$A$19:$F$462,6,0)</f>
        <v>8487883</v>
      </c>
      <c r="I985" s="64"/>
      <c r="J985" s="75"/>
      <c r="K985" s="75"/>
      <c r="L985" s="46"/>
    </row>
    <row r="986" spans="2:12">
      <c r="B986" s="69" t="s">
        <v>40</v>
      </c>
      <c r="C986" s="178"/>
      <c r="D986" s="181"/>
      <c r="E986" s="181"/>
      <c r="F986" s="181"/>
      <c r="G986" s="184"/>
      <c r="H986" s="187"/>
      <c r="I986" s="61"/>
      <c r="J986" s="75"/>
      <c r="K986" s="75"/>
      <c r="L986" s="46"/>
    </row>
    <row r="987" spans="2:12">
      <c r="B987" s="69" t="s">
        <v>41</v>
      </c>
      <c r="C987" s="178"/>
      <c r="D987" s="181"/>
      <c r="E987" s="181"/>
      <c r="F987" s="181"/>
      <c r="G987" s="184"/>
      <c r="H987" s="187"/>
      <c r="I987" s="61"/>
      <c r="J987" s="75"/>
      <c r="K987" s="75"/>
      <c r="L987" s="46"/>
    </row>
    <row r="988" spans="2:12">
      <c r="B988" s="69" t="s">
        <v>42</v>
      </c>
      <c r="C988" s="178"/>
      <c r="D988" s="181"/>
      <c r="E988" s="181"/>
      <c r="F988" s="181"/>
      <c r="G988" s="184"/>
      <c r="H988" s="187"/>
      <c r="I988" s="61"/>
      <c r="J988" s="48"/>
      <c r="K988" s="75"/>
      <c r="L988" s="46"/>
    </row>
    <row r="989" spans="2:12" ht="13.5" thickBot="1">
      <c r="B989" s="103" t="s">
        <v>43</v>
      </c>
      <c r="C989" s="179"/>
      <c r="D989" s="182"/>
      <c r="E989" s="182"/>
      <c r="F989" s="182"/>
      <c r="G989" s="185"/>
      <c r="H989" s="188"/>
      <c r="I989" s="62"/>
      <c r="J989" s="51"/>
      <c r="K989" s="63"/>
      <c r="L989" s="52"/>
    </row>
    <row r="990" spans="2:12">
      <c r="B990" s="68" t="s">
        <v>39</v>
      </c>
      <c r="C990" s="177">
        <f t="shared" ref="C990" si="143">+C985+1</f>
        <v>196</v>
      </c>
      <c r="D990" s="180">
        <f>VLOOKUP(C990,'Completar SOFSE'!$A$19:$E$462,2,0)</f>
        <v>1</v>
      </c>
      <c r="E990" s="180" t="str">
        <f>VLOOKUP(C990,'Completar SOFSE'!$A$19:$E$462,3,0)</f>
        <v>unidad</v>
      </c>
      <c r="F990" s="180" t="str">
        <f>VLOOKUP(C990,'Completar SOFSE'!$A$19:$E$462,4,0)</f>
        <v>NUM00830401790N</v>
      </c>
      <c r="G990" s="183" t="str">
        <f>VLOOKUP(C990,'Completar SOFSE'!$A$19:$E$462,5,0)</f>
        <v>MANGUITO DE GORRON SUPERIOR - PARA LOCOMOTORAS GM.</v>
      </c>
      <c r="H990" s="186">
        <f>VLOOKUP(C990,'Completar SOFSE'!$A$19:$F$462,6,0)</f>
        <v>8081396</v>
      </c>
      <c r="I990" s="64"/>
      <c r="J990" s="75"/>
      <c r="K990" s="75"/>
      <c r="L990" s="46"/>
    </row>
    <row r="991" spans="2:12">
      <c r="B991" s="69" t="s">
        <v>40</v>
      </c>
      <c r="C991" s="178"/>
      <c r="D991" s="181"/>
      <c r="E991" s="181"/>
      <c r="F991" s="181"/>
      <c r="G991" s="184"/>
      <c r="H991" s="187"/>
      <c r="I991" s="61"/>
      <c r="J991" s="75"/>
      <c r="K991" s="75"/>
      <c r="L991" s="46"/>
    </row>
    <row r="992" spans="2:12">
      <c r="B992" s="69" t="s">
        <v>41</v>
      </c>
      <c r="C992" s="178"/>
      <c r="D992" s="181"/>
      <c r="E992" s="181"/>
      <c r="F992" s="181"/>
      <c r="G992" s="184"/>
      <c r="H992" s="187"/>
      <c r="I992" s="61"/>
      <c r="J992" s="75"/>
      <c r="K992" s="75"/>
      <c r="L992" s="46"/>
    </row>
    <row r="993" spans="2:12">
      <c r="B993" s="69" t="s">
        <v>42</v>
      </c>
      <c r="C993" s="178"/>
      <c r="D993" s="181"/>
      <c r="E993" s="181"/>
      <c r="F993" s="181"/>
      <c r="G993" s="184"/>
      <c r="H993" s="187"/>
      <c r="I993" s="61"/>
      <c r="J993" s="48"/>
      <c r="K993" s="75"/>
      <c r="L993" s="46"/>
    </row>
    <row r="994" spans="2:12" ht="13.5" thickBot="1">
      <c r="B994" s="103" t="s">
        <v>43</v>
      </c>
      <c r="C994" s="179"/>
      <c r="D994" s="182"/>
      <c r="E994" s="182"/>
      <c r="F994" s="182"/>
      <c r="G994" s="185"/>
      <c r="H994" s="188"/>
      <c r="I994" s="62"/>
      <c r="J994" s="51"/>
      <c r="K994" s="63"/>
      <c r="L994" s="52"/>
    </row>
    <row r="995" spans="2:12">
      <c r="B995" s="68" t="s">
        <v>39</v>
      </c>
      <c r="C995" s="177">
        <f>+C990+1</f>
        <v>197</v>
      </c>
      <c r="D995" s="180">
        <f>VLOOKUP(C995,'Completar SOFSE'!$A$19:$E$462,2,0)</f>
        <v>2</v>
      </c>
      <c r="E995" s="180" t="str">
        <f>VLOOKUP(C995,'Completar SOFSE'!$A$19:$E$462,3,0)</f>
        <v>unidad</v>
      </c>
      <c r="F995" s="180" t="str">
        <f>VLOOKUP(C995,'Completar SOFSE'!$A$19:$E$462,4,0)</f>
        <v>NUM00830403010N</v>
      </c>
      <c r="G995" s="183" t="str">
        <f>VLOOKUP(C995,'Completar SOFSE'!$A$19:$E$462,5,0)</f>
        <v>BRIDA DE IMPULSION - PARA MOTOR 12-567-C.-</v>
      </c>
      <c r="H995" s="186">
        <f>VLOOKUP(C995,'Completar SOFSE'!$A$19:$F$462,6,0)</f>
        <v>8028480</v>
      </c>
      <c r="I995" s="64"/>
      <c r="J995" s="75"/>
      <c r="K995" s="75"/>
      <c r="L995" s="46"/>
    </row>
    <row r="996" spans="2:12">
      <c r="B996" s="69" t="s">
        <v>40</v>
      </c>
      <c r="C996" s="178"/>
      <c r="D996" s="181"/>
      <c r="E996" s="181"/>
      <c r="F996" s="181"/>
      <c r="G996" s="184"/>
      <c r="H996" s="187"/>
      <c r="I996" s="61"/>
      <c r="J996" s="75"/>
      <c r="K996" s="75"/>
      <c r="L996" s="46"/>
    </row>
    <row r="997" spans="2:12">
      <c r="B997" s="69" t="s">
        <v>41</v>
      </c>
      <c r="C997" s="178"/>
      <c r="D997" s="181"/>
      <c r="E997" s="181"/>
      <c r="F997" s="181"/>
      <c r="G997" s="184"/>
      <c r="H997" s="187"/>
      <c r="I997" s="61"/>
      <c r="J997" s="75"/>
      <c r="K997" s="75"/>
      <c r="L997" s="46"/>
    </row>
    <row r="998" spans="2:12">
      <c r="B998" s="69" t="s">
        <v>42</v>
      </c>
      <c r="C998" s="178"/>
      <c r="D998" s="181"/>
      <c r="E998" s="181"/>
      <c r="F998" s="181"/>
      <c r="G998" s="184"/>
      <c r="H998" s="187"/>
      <c r="I998" s="61"/>
      <c r="J998" s="48"/>
      <c r="K998" s="75"/>
      <c r="L998" s="46"/>
    </row>
    <row r="999" spans="2:12" ht="13.5" thickBot="1">
      <c r="B999" s="103" t="s">
        <v>43</v>
      </c>
      <c r="C999" s="179"/>
      <c r="D999" s="182"/>
      <c r="E999" s="182"/>
      <c r="F999" s="182"/>
      <c r="G999" s="185"/>
      <c r="H999" s="188"/>
      <c r="I999" s="62"/>
      <c r="J999" s="51"/>
      <c r="K999" s="63"/>
      <c r="L999" s="52"/>
    </row>
    <row r="1000" spans="2:12">
      <c r="B1000" s="68" t="s">
        <v>39</v>
      </c>
      <c r="C1000" s="177">
        <f t="shared" ref="C1000" si="144">+C995+1</f>
        <v>198</v>
      </c>
      <c r="D1000" s="180">
        <f>VLOOKUP(C1000,'Completar SOFSE'!$A$19:$E$462,2,0)</f>
        <v>2</v>
      </c>
      <c r="E1000" s="180" t="str">
        <f>VLOOKUP(C1000,'Completar SOFSE'!$A$19:$E$462,3,0)</f>
        <v>unidad</v>
      </c>
      <c r="F1000" s="180" t="str">
        <f>VLOOKUP(C1000,'Completar SOFSE'!$A$19:$E$462,4,0)</f>
        <v>NUM00830404250N</v>
      </c>
      <c r="G1000" s="183" t="str">
        <f>VLOOKUP(C1000,'Completar SOFSE'!$A$19:$E$462,5,0)</f>
        <v>SEGMENTO LARGO ARBOL DE LEVAS PARA CILINDRO - 1 A 3 Y 10 A 12 - PARA MOTOR 12-567-C.-</v>
      </c>
      <c r="H1000" s="186">
        <f>VLOOKUP(C1000,'Completar SOFSE'!$A$19:$F$462,6,0)</f>
        <v>9318995</v>
      </c>
      <c r="I1000" s="64"/>
      <c r="J1000" s="75"/>
      <c r="K1000" s="75"/>
      <c r="L1000" s="46"/>
    </row>
    <row r="1001" spans="2:12">
      <c r="B1001" s="69" t="s">
        <v>40</v>
      </c>
      <c r="C1001" s="178"/>
      <c r="D1001" s="181"/>
      <c r="E1001" s="181"/>
      <c r="F1001" s="181"/>
      <c r="G1001" s="184"/>
      <c r="H1001" s="187"/>
      <c r="I1001" s="61"/>
      <c r="J1001" s="75"/>
      <c r="K1001" s="75"/>
      <c r="L1001" s="46"/>
    </row>
    <row r="1002" spans="2:12">
      <c r="B1002" s="69" t="s">
        <v>41</v>
      </c>
      <c r="C1002" s="178"/>
      <c r="D1002" s="181"/>
      <c r="E1002" s="181"/>
      <c r="F1002" s="181"/>
      <c r="G1002" s="184"/>
      <c r="H1002" s="187"/>
      <c r="I1002" s="61"/>
      <c r="J1002" s="75"/>
      <c r="K1002" s="75"/>
      <c r="L1002" s="46"/>
    </row>
    <row r="1003" spans="2:12">
      <c r="B1003" s="69" t="s">
        <v>42</v>
      </c>
      <c r="C1003" s="178"/>
      <c r="D1003" s="181"/>
      <c r="E1003" s="181"/>
      <c r="F1003" s="181"/>
      <c r="G1003" s="184"/>
      <c r="H1003" s="187"/>
      <c r="I1003" s="61"/>
      <c r="J1003" s="48"/>
      <c r="K1003" s="75"/>
      <c r="L1003" s="46"/>
    </row>
    <row r="1004" spans="2:12" ht="13.5" thickBot="1">
      <c r="B1004" s="103" t="s">
        <v>43</v>
      </c>
      <c r="C1004" s="179"/>
      <c r="D1004" s="182"/>
      <c r="E1004" s="182"/>
      <c r="F1004" s="182"/>
      <c r="G1004" s="185"/>
      <c r="H1004" s="188"/>
      <c r="I1004" s="62"/>
      <c r="J1004" s="51"/>
      <c r="K1004" s="63"/>
      <c r="L1004" s="52"/>
    </row>
    <row r="1005" spans="2:12">
      <c r="B1005" s="68" t="s">
        <v>39</v>
      </c>
      <c r="C1005" s="177">
        <f t="shared" ref="C1005" si="145">+C1000+1</f>
        <v>199</v>
      </c>
      <c r="D1005" s="180">
        <f>VLOOKUP(C1005,'Completar SOFSE'!$A$19:$E$462,2,0)</f>
        <v>1</v>
      </c>
      <c r="E1005" s="180" t="str">
        <f>VLOOKUP(C1005,'Completar SOFSE'!$A$19:$E$462,3,0)</f>
        <v>unidad</v>
      </c>
      <c r="F1005" s="180" t="str">
        <f>VLOOKUP(C1005,'Completar SOFSE'!$A$19:$E$462,4,0)</f>
        <v>NUM00830404390N</v>
      </c>
      <c r="G1005" s="183" t="str">
        <f>VLOOKUP(C1005,'Completar SOFSE'!$A$19:$E$462,5,0)</f>
        <v>ESPESOR ENTRE SEGMENTO LARGO DEL BANCO IZQUIERDO</v>
      </c>
      <c r="H1005" s="186">
        <f>VLOOKUP(C1005,'Completar SOFSE'!$A$19:$F$462,6,0)</f>
        <v>8028481</v>
      </c>
      <c r="I1005" s="64"/>
      <c r="J1005" s="75"/>
      <c r="K1005" s="75"/>
      <c r="L1005" s="46"/>
    </row>
    <row r="1006" spans="2:12">
      <c r="B1006" s="69" t="s">
        <v>40</v>
      </c>
      <c r="C1006" s="178"/>
      <c r="D1006" s="181"/>
      <c r="E1006" s="181"/>
      <c r="F1006" s="181"/>
      <c r="G1006" s="184"/>
      <c r="H1006" s="187"/>
      <c r="I1006" s="61"/>
      <c r="J1006" s="75"/>
      <c r="K1006" s="75"/>
      <c r="L1006" s="46"/>
    </row>
    <row r="1007" spans="2:12">
      <c r="B1007" s="69" t="s">
        <v>41</v>
      </c>
      <c r="C1007" s="178"/>
      <c r="D1007" s="181"/>
      <c r="E1007" s="181"/>
      <c r="F1007" s="181"/>
      <c r="G1007" s="184"/>
      <c r="H1007" s="187"/>
      <c r="I1007" s="61"/>
      <c r="J1007" s="75"/>
      <c r="K1007" s="75"/>
      <c r="L1007" s="46"/>
    </row>
    <row r="1008" spans="2:12">
      <c r="B1008" s="69" t="s">
        <v>42</v>
      </c>
      <c r="C1008" s="178"/>
      <c r="D1008" s="181"/>
      <c r="E1008" s="181"/>
      <c r="F1008" s="181"/>
      <c r="G1008" s="184"/>
      <c r="H1008" s="187"/>
      <c r="I1008" s="61"/>
      <c r="J1008" s="48"/>
      <c r="K1008" s="75"/>
      <c r="L1008" s="46"/>
    </row>
    <row r="1009" spans="2:12" ht="13.5" thickBot="1">
      <c r="B1009" s="103" t="s">
        <v>43</v>
      </c>
      <c r="C1009" s="179"/>
      <c r="D1009" s="182"/>
      <c r="E1009" s="182"/>
      <c r="F1009" s="182"/>
      <c r="G1009" s="185"/>
      <c r="H1009" s="188"/>
      <c r="I1009" s="62"/>
      <c r="J1009" s="51"/>
      <c r="K1009" s="63"/>
      <c r="L1009" s="52"/>
    </row>
    <row r="1010" spans="2:12">
      <c r="B1010" s="68" t="s">
        <v>39</v>
      </c>
      <c r="C1010" s="177">
        <f t="shared" ref="C1010" si="146">+C1005+1</f>
        <v>200</v>
      </c>
      <c r="D1010" s="180">
        <f>VLOOKUP(C1010,'Completar SOFSE'!$A$19:$E$462,2,0)</f>
        <v>6</v>
      </c>
      <c r="E1010" s="180" t="str">
        <f>VLOOKUP(C1010,'Completar SOFSE'!$A$19:$E$462,3,0)</f>
        <v>unidad</v>
      </c>
      <c r="F1010" s="180" t="str">
        <f>VLOOKUP(C1010,'Completar SOFSE'!$A$19:$E$462,4,0)</f>
        <v>NUM00830404590N</v>
      </c>
      <c r="G1010" s="183" t="str">
        <f>VLOOKUP(C1010,'Completar SOFSE'!$A$19:$E$462,5,0)</f>
        <v>ESPÁRRAGO AC. NF 9,5 MM - 24 H X 60 MM. ESPIGA 11,1 MM - LOCOMOTORAS GM.</v>
      </c>
      <c r="H1010" s="186">
        <f>VLOOKUP(C1010,'Completar SOFSE'!$A$19:$F$462,6,0)</f>
        <v>8034672</v>
      </c>
      <c r="I1010" s="64"/>
      <c r="J1010" s="75"/>
      <c r="K1010" s="75"/>
      <c r="L1010" s="46"/>
    </row>
    <row r="1011" spans="2:12">
      <c r="B1011" s="69" t="s">
        <v>40</v>
      </c>
      <c r="C1011" s="178"/>
      <c r="D1011" s="181"/>
      <c r="E1011" s="181"/>
      <c r="F1011" s="181"/>
      <c r="G1011" s="184"/>
      <c r="H1011" s="187"/>
      <c r="I1011" s="61"/>
      <c r="J1011" s="75"/>
      <c r="K1011" s="75"/>
      <c r="L1011" s="46"/>
    </row>
    <row r="1012" spans="2:12">
      <c r="B1012" s="69" t="s">
        <v>41</v>
      </c>
      <c r="C1012" s="178"/>
      <c r="D1012" s="181"/>
      <c r="E1012" s="181"/>
      <c r="F1012" s="181"/>
      <c r="G1012" s="184"/>
      <c r="H1012" s="187"/>
      <c r="I1012" s="61"/>
      <c r="J1012" s="75"/>
      <c r="K1012" s="75"/>
      <c r="L1012" s="46"/>
    </row>
    <row r="1013" spans="2:12">
      <c r="B1013" s="69" t="s">
        <v>42</v>
      </c>
      <c r="C1013" s="178"/>
      <c r="D1013" s="181"/>
      <c r="E1013" s="181"/>
      <c r="F1013" s="181"/>
      <c r="G1013" s="184"/>
      <c r="H1013" s="187"/>
      <c r="I1013" s="61"/>
      <c r="J1013" s="48"/>
      <c r="K1013" s="75"/>
      <c r="L1013" s="46"/>
    </row>
    <row r="1014" spans="2:12" ht="13.5" thickBot="1">
      <c r="B1014" s="103" t="s">
        <v>43</v>
      </c>
      <c r="C1014" s="179"/>
      <c r="D1014" s="182"/>
      <c r="E1014" s="182"/>
      <c r="F1014" s="182"/>
      <c r="G1014" s="185"/>
      <c r="H1014" s="188"/>
      <c r="I1014" s="62"/>
      <c r="J1014" s="51"/>
      <c r="K1014" s="63"/>
      <c r="L1014" s="52"/>
    </row>
    <row r="1015" spans="2:12">
      <c r="B1015" s="68" t="s">
        <v>39</v>
      </c>
      <c r="C1015" s="177">
        <f>+C1010+1</f>
        <v>201</v>
      </c>
      <c r="D1015" s="180">
        <f>VLOOKUP(C1015,'Completar SOFSE'!$A$19:$E$462,2,0)</f>
        <v>16</v>
      </c>
      <c r="E1015" s="180" t="str">
        <f>VLOOKUP(C1015,'Completar SOFSE'!$A$19:$E$462,3,0)</f>
        <v>unidad</v>
      </c>
      <c r="F1015" s="180" t="str">
        <f>VLOOKUP(C1015,'Completar SOFSE'!$A$19:$E$462,4,0)</f>
        <v>NUM00830404610N</v>
      </c>
      <c r="G1015" s="183" t="str">
        <f>VLOOKUP(C1015,'Completar SOFSE'!$A$19:$E$462,5,0)</f>
        <v>ESPARRAGO AC. NF 9,5 MM - 24 H X 60 MM. ESPIGA 12,7 MM - LOCOMOTORAS GM.</v>
      </c>
      <c r="H1015" s="186">
        <f>VLOOKUP(C1015,'Completar SOFSE'!$A$19:$F$462,6,0)</f>
        <v>8034673</v>
      </c>
      <c r="I1015" s="64"/>
      <c r="J1015" s="75"/>
      <c r="K1015" s="75"/>
      <c r="L1015" s="46"/>
    </row>
    <row r="1016" spans="2:12">
      <c r="B1016" s="69" t="s">
        <v>40</v>
      </c>
      <c r="C1016" s="178"/>
      <c r="D1016" s="181"/>
      <c r="E1016" s="181"/>
      <c r="F1016" s="181"/>
      <c r="G1016" s="184"/>
      <c r="H1016" s="187"/>
      <c r="I1016" s="61"/>
      <c r="J1016" s="75"/>
      <c r="K1016" s="75"/>
      <c r="L1016" s="46"/>
    </row>
    <row r="1017" spans="2:12">
      <c r="B1017" s="69" t="s">
        <v>41</v>
      </c>
      <c r="C1017" s="178"/>
      <c r="D1017" s="181"/>
      <c r="E1017" s="181"/>
      <c r="F1017" s="181"/>
      <c r="G1017" s="184"/>
      <c r="H1017" s="187"/>
      <c r="I1017" s="61"/>
      <c r="J1017" s="75"/>
      <c r="K1017" s="75"/>
      <c r="L1017" s="46"/>
    </row>
    <row r="1018" spans="2:12">
      <c r="B1018" s="69" t="s">
        <v>42</v>
      </c>
      <c r="C1018" s="178"/>
      <c r="D1018" s="181"/>
      <c r="E1018" s="181"/>
      <c r="F1018" s="181"/>
      <c r="G1018" s="184"/>
      <c r="H1018" s="187"/>
      <c r="I1018" s="61"/>
      <c r="J1018" s="48"/>
      <c r="K1018" s="75"/>
      <c r="L1018" s="46"/>
    </row>
    <row r="1019" spans="2:12" ht="13.5" thickBot="1">
      <c r="B1019" s="103" t="s">
        <v>43</v>
      </c>
      <c r="C1019" s="179"/>
      <c r="D1019" s="182"/>
      <c r="E1019" s="182"/>
      <c r="F1019" s="182"/>
      <c r="G1019" s="185"/>
      <c r="H1019" s="188"/>
      <c r="I1019" s="62"/>
      <c r="J1019" s="51"/>
      <c r="K1019" s="63"/>
      <c r="L1019" s="52"/>
    </row>
    <row r="1020" spans="2:12">
      <c r="B1020" s="68" t="s">
        <v>39</v>
      </c>
      <c r="C1020" s="177">
        <f t="shared" ref="C1020" si="147">+C1015+1</f>
        <v>202</v>
      </c>
      <c r="D1020" s="180">
        <f>VLOOKUP(C1020,'Completar SOFSE'!$A$19:$E$462,2,0)</f>
        <v>16</v>
      </c>
      <c r="E1020" s="180" t="str">
        <f>VLOOKUP(C1020,'Completar SOFSE'!$A$19:$E$462,3,0)</f>
        <v>unidad</v>
      </c>
      <c r="F1020" s="180" t="str">
        <f>VLOOKUP(C1020,'Completar SOFSE'!$A$19:$E$462,4,0)</f>
        <v>NUM00830404630N</v>
      </c>
      <c r="G1020" s="183" t="str">
        <f>VLOOKUP(C1020,'Completar SOFSE'!$A$19:$E$462,5,0)</f>
        <v>TORNILLO CAB. HEX. NF 9,5 MM (3/8") - 24 H x 54 MM. LOCOMOTORAS GM.</v>
      </c>
      <c r="H1020" s="186">
        <f>VLOOKUP(C1020,'Completar SOFSE'!$A$19:$F$462,6,0)</f>
        <v>8034692</v>
      </c>
      <c r="I1020" s="64"/>
      <c r="J1020" s="75"/>
      <c r="K1020" s="75"/>
      <c r="L1020" s="46"/>
    </row>
    <row r="1021" spans="2:12">
      <c r="B1021" s="69" t="s">
        <v>40</v>
      </c>
      <c r="C1021" s="178"/>
      <c r="D1021" s="181"/>
      <c r="E1021" s="181"/>
      <c r="F1021" s="181"/>
      <c r="G1021" s="184"/>
      <c r="H1021" s="187"/>
      <c r="I1021" s="61"/>
      <c r="J1021" s="75"/>
      <c r="K1021" s="75"/>
      <c r="L1021" s="46"/>
    </row>
    <row r="1022" spans="2:12">
      <c r="B1022" s="69" t="s">
        <v>41</v>
      </c>
      <c r="C1022" s="178"/>
      <c r="D1022" s="181"/>
      <c r="E1022" s="181"/>
      <c r="F1022" s="181"/>
      <c r="G1022" s="184"/>
      <c r="H1022" s="187"/>
      <c r="I1022" s="61"/>
      <c r="J1022" s="75"/>
      <c r="K1022" s="75"/>
      <c r="L1022" s="46"/>
    </row>
    <row r="1023" spans="2:12">
      <c r="B1023" s="69" t="s">
        <v>42</v>
      </c>
      <c r="C1023" s="178"/>
      <c r="D1023" s="181"/>
      <c r="E1023" s="181"/>
      <c r="F1023" s="181"/>
      <c r="G1023" s="184"/>
      <c r="H1023" s="187"/>
      <c r="I1023" s="61"/>
      <c r="J1023" s="48"/>
      <c r="K1023" s="75"/>
      <c r="L1023" s="46"/>
    </row>
    <row r="1024" spans="2:12" ht="13.5" thickBot="1">
      <c r="B1024" s="103" t="s">
        <v>43</v>
      </c>
      <c r="C1024" s="179"/>
      <c r="D1024" s="182"/>
      <c r="E1024" s="182"/>
      <c r="F1024" s="182"/>
      <c r="G1024" s="185"/>
      <c r="H1024" s="188"/>
      <c r="I1024" s="62"/>
      <c r="J1024" s="51"/>
      <c r="K1024" s="63"/>
      <c r="L1024" s="52"/>
    </row>
    <row r="1025" spans="2:12">
      <c r="B1025" s="68" t="s">
        <v>39</v>
      </c>
      <c r="C1025" s="177">
        <f t="shared" ref="C1025" si="148">+C1020+1</f>
        <v>203</v>
      </c>
      <c r="D1025" s="180">
        <f>VLOOKUP(C1025,'Completar SOFSE'!$A$19:$E$462,2,0)</f>
        <v>16</v>
      </c>
      <c r="E1025" s="180" t="str">
        <f>VLOOKUP(C1025,'Completar SOFSE'!$A$19:$E$462,3,0)</f>
        <v>unidad</v>
      </c>
      <c r="F1025" s="180" t="str">
        <f>VLOOKUP(C1025,'Completar SOFSE'!$A$19:$E$462,4,0)</f>
        <v>NUM00830404650N</v>
      </c>
      <c r="G1025" s="183" t="str">
        <f>VLOOKUP(C1025,'Completar SOFSE'!$A$19:$E$462,5,0)</f>
        <v>TORNILLO CAB. HEX. NF 9,5 MM (3/8") - 24 H x 63,5 MM.</v>
      </c>
      <c r="H1025" s="186">
        <f>VLOOKUP(C1025,'Completar SOFSE'!$A$19:$F$462,6,0)</f>
        <v>8034693</v>
      </c>
      <c r="I1025" s="64"/>
      <c r="J1025" s="75"/>
      <c r="K1025" s="75"/>
      <c r="L1025" s="46"/>
    </row>
    <row r="1026" spans="2:12">
      <c r="B1026" s="69" t="s">
        <v>40</v>
      </c>
      <c r="C1026" s="178"/>
      <c r="D1026" s="181"/>
      <c r="E1026" s="181"/>
      <c r="F1026" s="181"/>
      <c r="G1026" s="184"/>
      <c r="H1026" s="187"/>
      <c r="I1026" s="61"/>
      <c r="J1026" s="75"/>
      <c r="K1026" s="75"/>
      <c r="L1026" s="46"/>
    </row>
    <row r="1027" spans="2:12">
      <c r="B1027" s="69" t="s">
        <v>41</v>
      </c>
      <c r="C1027" s="178"/>
      <c r="D1027" s="181"/>
      <c r="E1027" s="181"/>
      <c r="F1027" s="181"/>
      <c r="G1027" s="184"/>
      <c r="H1027" s="187"/>
      <c r="I1027" s="61"/>
      <c r="J1027" s="75"/>
      <c r="K1027" s="75"/>
      <c r="L1027" s="46"/>
    </row>
    <row r="1028" spans="2:12">
      <c r="B1028" s="69" t="s">
        <v>42</v>
      </c>
      <c r="C1028" s="178"/>
      <c r="D1028" s="181"/>
      <c r="E1028" s="181"/>
      <c r="F1028" s="181"/>
      <c r="G1028" s="184"/>
      <c r="H1028" s="187"/>
      <c r="I1028" s="61"/>
      <c r="J1028" s="48"/>
      <c r="K1028" s="75"/>
      <c r="L1028" s="46"/>
    </row>
    <row r="1029" spans="2:12" ht="13.5" thickBot="1">
      <c r="B1029" s="103" t="s">
        <v>43</v>
      </c>
      <c r="C1029" s="179"/>
      <c r="D1029" s="182"/>
      <c r="E1029" s="182"/>
      <c r="F1029" s="182"/>
      <c r="G1029" s="185"/>
      <c r="H1029" s="188"/>
      <c r="I1029" s="62"/>
      <c r="J1029" s="51"/>
      <c r="K1029" s="63"/>
      <c r="L1029" s="52"/>
    </row>
    <row r="1030" spans="2:12">
      <c r="B1030" s="68" t="s">
        <v>39</v>
      </c>
      <c r="C1030" s="177">
        <f t="shared" ref="C1030" si="149">+C1025+1</f>
        <v>204</v>
      </c>
      <c r="D1030" s="180">
        <f>VLOOKUP(C1030,'Completar SOFSE'!$A$19:$E$462,2,0)</f>
        <v>4</v>
      </c>
      <c r="E1030" s="180" t="str">
        <f>VLOOKUP(C1030,'Completar SOFSE'!$A$19:$E$462,3,0)</f>
        <v>unidad</v>
      </c>
      <c r="F1030" s="180" t="str">
        <f>VLOOKUP(C1030,'Completar SOFSE'!$A$19:$E$462,4,0)</f>
        <v>NUM00830405490N</v>
      </c>
      <c r="G1030" s="183" t="str">
        <f>VLOOKUP(C1030,'Completar SOFSE'!$A$19:$E$462,5,0)</f>
        <v>BUJE PARA EXTREMO DEL ARBOL DE LEVAS - LOCOMOTORAS GM GR12W.</v>
      </c>
      <c r="H1030" s="186" t="str">
        <f>VLOOKUP(C1030,'Completar SOFSE'!$A$19:$F$462,6,0)</f>
        <v>8070779 Pl: 9-03-396</v>
      </c>
      <c r="I1030" s="64"/>
      <c r="J1030" s="75"/>
      <c r="K1030" s="75"/>
      <c r="L1030" s="46"/>
    </row>
    <row r="1031" spans="2:12">
      <c r="B1031" s="69" t="s">
        <v>40</v>
      </c>
      <c r="C1031" s="178"/>
      <c r="D1031" s="181"/>
      <c r="E1031" s="181"/>
      <c r="F1031" s="181"/>
      <c r="G1031" s="184"/>
      <c r="H1031" s="187"/>
      <c r="I1031" s="61"/>
      <c r="J1031" s="75"/>
      <c r="K1031" s="75"/>
      <c r="L1031" s="46"/>
    </row>
    <row r="1032" spans="2:12">
      <c r="B1032" s="69" t="s">
        <v>41</v>
      </c>
      <c r="C1032" s="178"/>
      <c r="D1032" s="181"/>
      <c r="E1032" s="181"/>
      <c r="F1032" s="181"/>
      <c r="G1032" s="184"/>
      <c r="H1032" s="187"/>
      <c r="I1032" s="61"/>
      <c r="J1032" s="75"/>
      <c r="K1032" s="75"/>
      <c r="L1032" s="46"/>
    </row>
    <row r="1033" spans="2:12">
      <c r="B1033" s="69" t="s">
        <v>42</v>
      </c>
      <c r="C1033" s="178"/>
      <c r="D1033" s="181"/>
      <c r="E1033" s="181"/>
      <c r="F1033" s="181"/>
      <c r="G1033" s="184"/>
      <c r="H1033" s="187"/>
      <c r="I1033" s="61"/>
      <c r="J1033" s="48"/>
      <c r="K1033" s="75"/>
      <c r="L1033" s="46"/>
    </row>
    <row r="1034" spans="2:12" ht="13.5" thickBot="1">
      <c r="B1034" s="103" t="s">
        <v>43</v>
      </c>
      <c r="C1034" s="179"/>
      <c r="D1034" s="182"/>
      <c r="E1034" s="182"/>
      <c r="F1034" s="182"/>
      <c r="G1034" s="185"/>
      <c r="H1034" s="188"/>
      <c r="I1034" s="62"/>
      <c r="J1034" s="51"/>
      <c r="K1034" s="63"/>
      <c r="L1034" s="52"/>
    </row>
    <row r="1035" spans="2:12">
      <c r="B1035" s="68" t="s">
        <v>39</v>
      </c>
      <c r="C1035" s="177">
        <f>+C1030+1</f>
        <v>205</v>
      </c>
      <c r="D1035" s="180">
        <f>VLOOKUP(C1035,'Completar SOFSE'!$A$19:$E$462,2,0)</f>
        <v>1</v>
      </c>
      <c r="E1035" s="180" t="str">
        <f>VLOOKUP(C1035,'Completar SOFSE'!$A$19:$E$462,3,0)</f>
        <v>unidad</v>
      </c>
      <c r="F1035" s="180" t="str">
        <f>VLOOKUP(C1035,'Completar SOFSE'!$A$19:$E$462,4,0)</f>
        <v>NUM00830409210N</v>
      </c>
      <c r="G1035" s="183" t="str">
        <f>VLOOKUP(C1035,'Completar SOFSE'!$A$19:$E$462,5,0)</f>
        <v>DISCO DE ACOPLE</v>
      </c>
      <c r="H1035" s="186">
        <f>VLOOKUP(C1035,'Completar SOFSE'!$A$19:$F$462,6,0)</f>
        <v>8186962</v>
      </c>
      <c r="I1035" s="64"/>
      <c r="J1035" s="75"/>
      <c r="K1035" s="75"/>
      <c r="L1035" s="46"/>
    </row>
    <row r="1036" spans="2:12">
      <c r="B1036" s="69" t="s">
        <v>40</v>
      </c>
      <c r="C1036" s="178"/>
      <c r="D1036" s="181"/>
      <c r="E1036" s="181"/>
      <c r="F1036" s="181"/>
      <c r="G1036" s="184"/>
      <c r="H1036" s="187"/>
      <c r="I1036" s="61"/>
      <c r="J1036" s="75"/>
      <c r="K1036" s="75"/>
      <c r="L1036" s="46"/>
    </row>
    <row r="1037" spans="2:12">
      <c r="B1037" s="69" t="s">
        <v>41</v>
      </c>
      <c r="C1037" s="178"/>
      <c r="D1037" s="181"/>
      <c r="E1037" s="181"/>
      <c r="F1037" s="181"/>
      <c r="G1037" s="184"/>
      <c r="H1037" s="187"/>
      <c r="I1037" s="61"/>
      <c r="J1037" s="75"/>
      <c r="K1037" s="75"/>
      <c r="L1037" s="46"/>
    </row>
    <row r="1038" spans="2:12">
      <c r="B1038" s="69" t="s">
        <v>42</v>
      </c>
      <c r="C1038" s="178"/>
      <c r="D1038" s="181"/>
      <c r="E1038" s="181"/>
      <c r="F1038" s="181"/>
      <c r="G1038" s="184"/>
      <c r="H1038" s="187"/>
      <c r="I1038" s="61"/>
      <c r="J1038" s="48"/>
      <c r="K1038" s="75"/>
      <c r="L1038" s="46"/>
    </row>
    <row r="1039" spans="2:12" ht="13.5" thickBot="1">
      <c r="B1039" s="103" t="s">
        <v>43</v>
      </c>
      <c r="C1039" s="179"/>
      <c r="D1039" s="182"/>
      <c r="E1039" s="182"/>
      <c r="F1039" s="182"/>
      <c r="G1039" s="185"/>
      <c r="H1039" s="188"/>
      <c r="I1039" s="62"/>
      <c r="J1039" s="51"/>
      <c r="K1039" s="63"/>
      <c r="L1039" s="52"/>
    </row>
    <row r="1040" spans="2:12">
      <c r="B1040" s="68" t="s">
        <v>39</v>
      </c>
      <c r="C1040" s="177">
        <f t="shared" ref="C1040" si="150">+C1035+1</f>
        <v>206</v>
      </c>
      <c r="D1040" s="180">
        <f>VLOOKUP(C1040,'Completar SOFSE'!$A$19:$E$462,2,0)</f>
        <v>1</v>
      </c>
      <c r="E1040" s="180" t="str">
        <f>VLOOKUP(C1040,'Completar SOFSE'!$A$19:$E$462,3,0)</f>
        <v>unidad</v>
      </c>
      <c r="F1040" s="180" t="str">
        <f>VLOOKUP(C1040,'Completar SOFSE'!$A$19:$E$462,4,0)</f>
        <v>NUM00830409870N</v>
      </c>
      <c r="G1040" s="183" t="str">
        <f>VLOOKUP(C1040,'Completar SOFSE'!$A$19:$E$462,5,0)</f>
        <v>CHAVETA DE 9,9MM X 15,9MM X 63,5MM P/ACOPLAM. LOCOMOTORAS GM.</v>
      </c>
      <c r="H1040" s="186">
        <f>VLOOKUP(C1040,'Completar SOFSE'!$A$19:$F$462,6,0)</f>
        <v>8029538</v>
      </c>
      <c r="I1040" s="64"/>
      <c r="J1040" s="75"/>
      <c r="K1040" s="75"/>
      <c r="L1040" s="46"/>
    </row>
    <row r="1041" spans="2:12">
      <c r="B1041" s="69" t="s">
        <v>40</v>
      </c>
      <c r="C1041" s="178"/>
      <c r="D1041" s="181"/>
      <c r="E1041" s="181"/>
      <c r="F1041" s="181"/>
      <c r="G1041" s="184"/>
      <c r="H1041" s="187"/>
      <c r="I1041" s="61"/>
      <c r="J1041" s="75"/>
      <c r="K1041" s="75"/>
      <c r="L1041" s="46"/>
    </row>
    <row r="1042" spans="2:12">
      <c r="B1042" s="69" t="s">
        <v>41</v>
      </c>
      <c r="C1042" s="178"/>
      <c r="D1042" s="181"/>
      <c r="E1042" s="181"/>
      <c r="F1042" s="181"/>
      <c r="G1042" s="184"/>
      <c r="H1042" s="187"/>
      <c r="I1042" s="61"/>
      <c r="J1042" s="75"/>
      <c r="K1042" s="75"/>
      <c r="L1042" s="46"/>
    </row>
    <row r="1043" spans="2:12">
      <c r="B1043" s="69" t="s">
        <v>42</v>
      </c>
      <c r="C1043" s="178"/>
      <c r="D1043" s="181"/>
      <c r="E1043" s="181"/>
      <c r="F1043" s="181"/>
      <c r="G1043" s="184"/>
      <c r="H1043" s="187"/>
      <c r="I1043" s="61"/>
      <c r="J1043" s="48"/>
      <c r="K1043" s="75"/>
      <c r="L1043" s="46"/>
    </row>
    <row r="1044" spans="2:12" ht="13.5" thickBot="1">
      <c r="B1044" s="103" t="s">
        <v>43</v>
      </c>
      <c r="C1044" s="179"/>
      <c r="D1044" s="182"/>
      <c r="E1044" s="182"/>
      <c r="F1044" s="182"/>
      <c r="G1044" s="185"/>
      <c r="H1044" s="188"/>
      <c r="I1044" s="62"/>
      <c r="J1044" s="51"/>
      <c r="K1044" s="63"/>
      <c r="L1044" s="52"/>
    </row>
    <row r="1045" spans="2:12">
      <c r="B1045" s="68" t="s">
        <v>39</v>
      </c>
      <c r="C1045" s="177">
        <f t="shared" ref="C1045" si="151">+C1040+1</f>
        <v>207</v>
      </c>
      <c r="D1045" s="180">
        <f>VLOOKUP(C1045,'Completar SOFSE'!$A$19:$E$462,2,0)</f>
        <v>1</v>
      </c>
      <c r="E1045" s="180" t="str">
        <f>VLOOKUP(C1045,'Completar SOFSE'!$A$19:$E$462,3,0)</f>
        <v>unidad</v>
      </c>
      <c r="F1045" s="180" t="str">
        <f>VLOOKUP(C1045,'Completar SOFSE'!$A$19:$E$462,4,0)</f>
        <v>NUM00830409950N</v>
      </c>
      <c r="G1045" s="183" t="str">
        <f>VLOOKUP(C1045,'Completar SOFSE'!$A$19:$E$462,5,0)</f>
        <v>TORNILLO ESPECIAL CENTRAL HEX. NF 1 1/4". 12 H X 70 MM. R/F 8029567. LOCOMOTORAS GM.</v>
      </c>
      <c r="H1045" s="186" t="str">
        <f>VLOOKUP(C1045,'Completar SOFSE'!$A$19:$F$462,6,0)</f>
        <v>8029567 Pl: 0-08-3-7175</v>
      </c>
      <c r="I1045" s="64"/>
      <c r="J1045" s="75"/>
      <c r="K1045" s="75"/>
      <c r="L1045" s="46"/>
    </row>
    <row r="1046" spans="2:12">
      <c r="B1046" s="69" t="s">
        <v>40</v>
      </c>
      <c r="C1046" s="178"/>
      <c r="D1046" s="181"/>
      <c r="E1046" s="181"/>
      <c r="F1046" s="181"/>
      <c r="G1046" s="184"/>
      <c r="H1046" s="187"/>
      <c r="I1046" s="61"/>
      <c r="J1046" s="75"/>
      <c r="K1046" s="75"/>
      <c r="L1046" s="46"/>
    </row>
    <row r="1047" spans="2:12">
      <c r="B1047" s="69" t="s">
        <v>41</v>
      </c>
      <c r="C1047" s="178"/>
      <c r="D1047" s="181"/>
      <c r="E1047" s="181"/>
      <c r="F1047" s="181"/>
      <c r="G1047" s="184"/>
      <c r="H1047" s="187"/>
      <c r="I1047" s="61"/>
      <c r="J1047" s="75"/>
      <c r="K1047" s="75"/>
      <c r="L1047" s="46"/>
    </row>
    <row r="1048" spans="2:12">
      <c r="B1048" s="69" t="s">
        <v>42</v>
      </c>
      <c r="C1048" s="178"/>
      <c r="D1048" s="181"/>
      <c r="E1048" s="181"/>
      <c r="F1048" s="181"/>
      <c r="G1048" s="184"/>
      <c r="H1048" s="187"/>
      <c r="I1048" s="61"/>
      <c r="J1048" s="48"/>
      <c r="K1048" s="75"/>
      <c r="L1048" s="46"/>
    </row>
    <row r="1049" spans="2:12" ht="13.5" thickBot="1">
      <c r="B1049" s="103" t="s">
        <v>43</v>
      </c>
      <c r="C1049" s="179"/>
      <c r="D1049" s="182"/>
      <c r="E1049" s="182"/>
      <c r="F1049" s="182"/>
      <c r="G1049" s="185"/>
      <c r="H1049" s="188"/>
      <c r="I1049" s="62"/>
      <c r="J1049" s="51"/>
      <c r="K1049" s="63"/>
      <c r="L1049" s="52"/>
    </row>
    <row r="1050" spans="2:12">
      <c r="B1050" s="68" t="s">
        <v>39</v>
      </c>
      <c r="C1050" s="177">
        <f t="shared" ref="C1050" si="152">+C1045+1</f>
        <v>208</v>
      </c>
      <c r="D1050" s="180">
        <f>VLOOKUP(C1050,'Completar SOFSE'!$A$19:$E$462,2,0)</f>
        <v>1</v>
      </c>
      <c r="E1050" s="180" t="str">
        <f>VLOOKUP(C1050,'Completar SOFSE'!$A$19:$E$462,3,0)</f>
        <v>unidad</v>
      </c>
      <c r="F1050" s="180" t="str">
        <f>VLOOKUP(C1050,'Completar SOFSE'!$A$19:$E$462,4,0)</f>
        <v>NUM00830602710N</v>
      </c>
      <c r="G1050" s="183" t="str">
        <f>VLOOKUP(C1050,'Completar SOFSE'!$A$19:$E$462,5,0)</f>
        <v>EJE CONTROL INYECTORES L/IZQ.</v>
      </c>
      <c r="H1050" s="186">
        <f>VLOOKUP(C1050,'Completar SOFSE'!$A$19:$F$462,6,0)</f>
        <v>8196853</v>
      </c>
      <c r="I1050" s="64"/>
      <c r="J1050" s="75"/>
      <c r="K1050" s="75"/>
      <c r="L1050" s="46"/>
    </row>
    <row r="1051" spans="2:12">
      <c r="B1051" s="69" t="s">
        <v>40</v>
      </c>
      <c r="C1051" s="178"/>
      <c r="D1051" s="181"/>
      <c r="E1051" s="181"/>
      <c r="F1051" s="181"/>
      <c r="G1051" s="184"/>
      <c r="H1051" s="187"/>
      <c r="I1051" s="61"/>
      <c r="J1051" s="75"/>
      <c r="K1051" s="75"/>
      <c r="L1051" s="46"/>
    </row>
    <row r="1052" spans="2:12">
      <c r="B1052" s="69" t="s">
        <v>41</v>
      </c>
      <c r="C1052" s="178"/>
      <c r="D1052" s="181"/>
      <c r="E1052" s="181"/>
      <c r="F1052" s="181"/>
      <c r="G1052" s="184"/>
      <c r="H1052" s="187"/>
      <c r="I1052" s="61"/>
      <c r="J1052" s="75"/>
      <c r="K1052" s="75"/>
      <c r="L1052" s="46"/>
    </row>
    <row r="1053" spans="2:12">
      <c r="B1053" s="69" t="s">
        <v>42</v>
      </c>
      <c r="C1053" s="178"/>
      <c r="D1053" s="181"/>
      <c r="E1053" s="181"/>
      <c r="F1053" s="181"/>
      <c r="G1053" s="184"/>
      <c r="H1053" s="187"/>
      <c r="I1053" s="61"/>
      <c r="J1053" s="48"/>
      <c r="K1053" s="75"/>
      <c r="L1053" s="46"/>
    </row>
    <row r="1054" spans="2:12" ht="13.5" thickBot="1">
      <c r="B1054" s="103" t="s">
        <v>43</v>
      </c>
      <c r="C1054" s="179"/>
      <c r="D1054" s="182"/>
      <c r="E1054" s="182"/>
      <c r="F1054" s="182"/>
      <c r="G1054" s="185"/>
      <c r="H1054" s="188"/>
      <c r="I1054" s="62"/>
      <c r="J1054" s="51"/>
      <c r="K1054" s="63"/>
      <c r="L1054" s="52"/>
    </row>
    <row r="1055" spans="2:12">
      <c r="B1055" s="68" t="s">
        <v>39</v>
      </c>
      <c r="C1055" s="177">
        <f>+C1050+1</f>
        <v>209</v>
      </c>
      <c r="D1055" s="180">
        <f>VLOOKUP(C1055,'Completar SOFSE'!$A$19:$E$462,2,0)</f>
        <v>2</v>
      </c>
      <c r="E1055" s="180" t="str">
        <f>VLOOKUP(C1055,'Completar SOFSE'!$A$19:$E$462,3,0)</f>
        <v>unidad</v>
      </c>
      <c r="F1055" s="180" t="str">
        <f>VLOOKUP(C1055,'Completar SOFSE'!$A$19:$E$462,4,0)</f>
        <v>NUM00830602730N</v>
      </c>
      <c r="G1055" s="183" t="str">
        <f>VLOOKUP(C1055,'Completar SOFSE'!$A$19:$E$462,5,0)</f>
        <v>EJE CONTROL INYECTORES L/DER.</v>
      </c>
      <c r="H1055" s="186">
        <f>VLOOKUP(C1055,'Completar SOFSE'!$A$19:$F$462,6,0)</f>
        <v>8196854</v>
      </c>
      <c r="I1055" s="64"/>
      <c r="J1055" s="75"/>
      <c r="K1055" s="75"/>
      <c r="L1055" s="46"/>
    </row>
    <row r="1056" spans="2:12">
      <c r="B1056" s="69" t="s">
        <v>40</v>
      </c>
      <c r="C1056" s="178"/>
      <c r="D1056" s="181"/>
      <c r="E1056" s="181"/>
      <c r="F1056" s="181"/>
      <c r="G1056" s="184"/>
      <c r="H1056" s="187"/>
      <c r="I1056" s="61"/>
      <c r="J1056" s="75"/>
      <c r="K1056" s="75"/>
      <c r="L1056" s="46"/>
    </row>
    <row r="1057" spans="2:12">
      <c r="B1057" s="69" t="s">
        <v>41</v>
      </c>
      <c r="C1057" s="178"/>
      <c r="D1057" s="181"/>
      <c r="E1057" s="181"/>
      <c r="F1057" s="181"/>
      <c r="G1057" s="184"/>
      <c r="H1057" s="187"/>
      <c r="I1057" s="61"/>
      <c r="J1057" s="75"/>
      <c r="K1057" s="75"/>
      <c r="L1057" s="46"/>
    </row>
    <row r="1058" spans="2:12">
      <c r="B1058" s="69" t="s">
        <v>42</v>
      </c>
      <c r="C1058" s="178"/>
      <c r="D1058" s="181"/>
      <c r="E1058" s="181"/>
      <c r="F1058" s="181"/>
      <c r="G1058" s="184"/>
      <c r="H1058" s="187"/>
      <c r="I1058" s="61"/>
      <c r="J1058" s="48"/>
      <c r="K1058" s="75"/>
      <c r="L1058" s="46"/>
    </row>
    <row r="1059" spans="2:12" ht="13.5" thickBot="1">
      <c r="B1059" s="103" t="s">
        <v>43</v>
      </c>
      <c r="C1059" s="179"/>
      <c r="D1059" s="182"/>
      <c r="E1059" s="182"/>
      <c r="F1059" s="182"/>
      <c r="G1059" s="185"/>
      <c r="H1059" s="188"/>
      <c r="I1059" s="62"/>
      <c r="J1059" s="51"/>
      <c r="K1059" s="63"/>
      <c r="L1059" s="52"/>
    </row>
    <row r="1060" spans="2:12">
      <c r="B1060" s="68" t="s">
        <v>39</v>
      </c>
      <c r="C1060" s="177">
        <f t="shared" ref="C1060" si="153">+C1055+1</f>
        <v>210</v>
      </c>
      <c r="D1060" s="180">
        <f>VLOOKUP(C1060,'Completar SOFSE'!$A$19:$E$462,2,0)</f>
        <v>22</v>
      </c>
      <c r="E1060" s="180" t="str">
        <f>VLOOKUP(C1060,'Completar SOFSE'!$A$19:$E$462,3,0)</f>
        <v>unidad</v>
      </c>
      <c r="F1060" s="180" t="str">
        <f>VLOOKUP(C1060,'Completar SOFSE'!$A$19:$E$462,4,0)</f>
        <v>NUM00830707230N</v>
      </c>
      <c r="G1060" s="183" t="str">
        <f>VLOOKUP(C1060,'Completar SOFSE'!$A$19:$E$462,5,0)</f>
        <v>SM CAÑO ACEITE PARA ENFRIAMIENTO PISTON. R/F 8053422/9549578</v>
      </c>
      <c r="H1060" s="186">
        <f>VLOOKUP(C1060,'Completar SOFSE'!$A$19:$F$462,6,0)</f>
        <v>8453422</v>
      </c>
      <c r="I1060" s="64"/>
      <c r="J1060" s="75"/>
      <c r="K1060" s="75"/>
      <c r="L1060" s="46"/>
    </row>
    <row r="1061" spans="2:12">
      <c r="B1061" s="69" t="s">
        <v>40</v>
      </c>
      <c r="C1061" s="178"/>
      <c r="D1061" s="181"/>
      <c r="E1061" s="181"/>
      <c r="F1061" s="181"/>
      <c r="G1061" s="184"/>
      <c r="H1061" s="187"/>
      <c r="I1061" s="61"/>
      <c r="J1061" s="75"/>
      <c r="K1061" s="75"/>
      <c r="L1061" s="46"/>
    </row>
    <row r="1062" spans="2:12">
      <c r="B1062" s="69" t="s">
        <v>41</v>
      </c>
      <c r="C1062" s="178"/>
      <c r="D1062" s="181"/>
      <c r="E1062" s="181"/>
      <c r="F1062" s="181"/>
      <c r="G1062" s="184"/>
      <c r="H1062" s="187"/>
      <c r="I1062" s="61"/>
      <c r="J1062" s="75"/>
      <c r="K1062" s="75"/>
      <c r="L1062" s="46"/>
    </row>
    <row r="1063" spans="2:12">
      <c r="B1063" s="69" t="s">
        <v>42</v>
      </c>
      <c r="C1063" s="178"/>
      <c r="D1063" s="181"/>
      <c r="E1063" s="181"/>
      <c r="F1063" s="181"/>
      <c r="G1063" s="184"/>
      <c r="H1063" s="187"/>
      <c r="I1063" s="61"/>
      <c r="J1063" s="48"/>
      <c r="K1063" s="75"/>
      <c r="L1063" s="46"/>
    </row>
    <row r="1064" spans="2:12" ht="13.5" thickBot="1">
      <c r="B1064" s="103" t="s">
        <v>43</v>
      </c>
      <c r="C1064" s="179"/>
      <c r="D1064" s="182"/>
      <c r="E1064" s="182"/>
      <c r="F1064" s="182"/>
      <c r="G1064" s="185"/>
      <c r="H1064" s="188"/>
      <c r="I1064" s="62"/>
      <c r="J1064" s="51"/>
      <c r="K1064" s="63"/>
      <c r="L1064" s="52"/>
    </row>
    <row r="1065" spans="2:12">
      <c r="B1065" s="68" t="s">
        <v>39</v>
      </c>
      <c r="C1065" s="177">
        <f t="shared" ref="C1065" si="154">+C1060+1</f>
        <v>211</v>
      </c>
      <c r="D1065" s="180">
        <f>VLOOKUP(C1065,'Completar SOFSE'!$A$19:$E$462,2,0)</f>
        <v>1</v>
      </c>
      <c r="E1065" s="180" t="str">
        <f>VLOOKUP(C1065,'Completar SOFSE'!$A$19:$E$462,3,0)</f>
        <v>unidad</v>
      </c>
      <c r="F1065" s="180" t="str">
        <f>VLOOKUP(C1065,'Completar SOFSE'!$A$19:$E$462,4,0)</f>
        <v>NUM00830710030N</v>
      </c>
      <c r="G1065" s="183" t="str">
        <f>VLOOKUP(C1065,'Completar SOFSE'!$A$19:$E$462,5,0)</f>
        <v>COLADOR ACEITE P/COJINETE</v>
      </c>
      <c r="H1065" s="186">
        <f>VLOOKUP(C1065,'Completar SOFSE'!$A$19:$F$462,6,0)</f>
        <v>8320144</v>
      </c>
      <c r="I1065" s="64"/>
      <c r="J1065" s="75"/>
      <c r="K1065" s="75"/>
      <c r="L1065" s="46"/>
    </row>
    <row r="1066" spans="2:12">
      <c r="B1066" s="69" t="s">
        <v>40</v>
      </c>
      <c r="C1066" s="178"/>
      <c r="D1066" s="181"/>
      <c r="E1066" s="181"/>
      <c r="F1066" s="181"/>
      <c r="G1066" s="184"/>
      <c r="H1066" s="187"/>
      <c r="I1066" s="61"/>
      <c r="J1066" s="75"/>
      <c r="K1066" s="75"/>
      <c r="L1066" s="46"/>
    </row>
    <row r="1067" spans="2:12">
      <c r="B1067" s="69" t="s">
        <v>41</v>
      </c>
      <c r="C1067" s="178"/>
      <c r="D1067" s="181"/>
      <c r="E1067" s="181"/>
      <c r="F1067" s="181"/>
      <c r="G1067" s="184"/>
      <c r="H1067" s="187"/>
      <c r="I1067" s="61"/>
      <c r="J1067" s="75"/>
      <c r="K1067" s="75"/>
      <c r="L1067" s="46"/>
    </row>
    <row r="1068" spans="2:12">
      <c r="B1068" s="69" t="s">
        <v>42</v>
      </c>
      <c r="C1068" s="178"/>
      <c r="D1068" s="181"/>
      <c r="E1068" s="181"/>
      <c r="F1068" s="181"/>
      <c r="G1068" s="184"/>
      <c r="H1068" s="187"/>
      <c r="I1068" s="61"/>
      <c r="J1068" s="48"/>
      <c r="K1068" s="75"/>
      <c r="L1068" s="46"/>
    </row>
    <row r="1069" spans="2:12" ht="13.5" thickBot="1">
      <c r="B1069" s="103" t="s">
        <v>43</v>
      </c>
      <c r="C1069" s="179"/>
      <c r="D1069" s="182"/>
      <c r="E1069" s="182"/>
      <c r="F1069" s="182"/>
      <c r="G1069" s="185"/>
      <c r="H1069" s="188"/>
      <c r="I1069" s="62"/>
      <c r="J1069" s="51"/>
      <c r="K1069" s="63"/>
      <c r="L1069" s="52"/>
    </row>
    <row r="1070" spans="2:12">
      <c r="B1070" s="68" t="s">
        <v>39</v>
      </c>
      <c r="C1070" s="177">
        <f t="shared" ref="C1070" si="155">+C1065+1</f>
        <v>212</v>
      </c>
      <c r="D1070" s="180">
        <f>VLOOKUP(C1070,'Completar SOFSE'!$A$19:$E$462,2,0)</f>
        <v>1</v>
      </c>
      <c r="E1070" s="180" t="str">
        <f>VLOOKUP(C1070,'Completar SOFSE'!$A$19:$E$462,3,0)</f>
        <v>unidad</v>
      </c>
      <c r="F1070" s="180" t="str">
        <f>VLOOKUP(C1070,'Completar SOFSE'!$A$19:$E$462,4,0)</f>
        <v>NUM00830710210N</v>
      </c>
      <c r="G1070" s="183" t="str">
        <f>VLOOKUP(C1070,'Completar SOFSE'!$A$19:$E$462,5,0)</f>
        <v>Filtro completo - Conjunto filtro de coladores de aceite.</v>
      </c>
      <c r="H1070" s="186">
        <f>VLOOKUP(C1070,'Completar SOFSE'!$A$19:$F$462,6,0)</f>
        <v>8308586</v>
      </c>
      <c r="I1070" s="64"/>
      <c r="J1070" s="75"/>
      <c r="K1070" s="75"/>
      <c r="L1070" s="46"/>
    </row>
    <row r="1071" spans="2:12">
      <c r="B1071" s="69" t="s">
        <v>40</v>
      </c>
      <c r="C1071" s="178"/>
      <c r="D1071" s="181"/>
      <c r="E1071" s="181"/>
      <c r="F1071" s="181"/>
      <c r="G1071" s="184"/>
      <c r="H1071" s="187"/>
      <c r="I1071" s="61"/>
      <c r="J1071" s="75"/>
      <c r="K1071" s="75"/>
      <c r="L1071" s="46"/>
    </row>
    <row r="1072" spans="2:12">
      <c r="B1072" s="69" t="s">
        <v>41</v>
      </c>
      <c r="C1072" s="178"/>
      <c r="D1072" s="181"/>
      <c r="E1072" s="181"/>
      <c r="F1072" s="181"/>
      <c r="G1072" s="184"/>
      <c r="H1072" s="187"/>
      <c r="I1072" s="61"/>
      <c r="J1072" s="75"/>
      <c r="K1072" s="75"/>
      <c r="L1072" s="46"/>
    </row>
    <row r="1073" spans="2:12">
      <c r="B1073" s="69" t="s">
        <v>42</v>
      </c>
      <c r="C1073" s="178"/>
      <c r="D1073" s="181"/>
      <c r="E1073" s="181"/>
      <c r="F1073" s="181"/>
      <c r="G1073" s="184"/>
      <c r="H1073" s="187"/>
      <c r="I1073" s="61"/>
      <c r="J1073" s="48"/>
      <c r="K1073" s="75"/>
      <c r="L1073" s="46"/>
    </row>
    <row r="1074" spans="2:12" ht="13.5" thickBot="1">
      <c r="B1074" s="103" t="s">
        <v>43</v>
      </c>
      <c r="C1074" s="179"/>
      <c r="D1074" s="182"/>
      <c r="E1074" s="182"/>
      <c r="F1074" s="182"/>
      <c r="G1074" s="185"/>
      <c r="H1074" s="188"/>
      <c r="I1074" s="62"/>
      <c r="J1074" s="51"/>
      <c r="K1074" s="63"/>
      <c r="L1074" s="52"/>
    </row>
    <row r="1075" spans="2:12">
      <c r="B1075" s="68" t="s">
        <v>39</v>
      </c>
      <c r="C1075" s="177">
        <f>+C1070+1</f>
        <v>213</v>
      </c>
      <c r="D1075" s="180">
        <f>VLOOKUP(C1075,'Completar SOFSE'!$A$19:$E$462,2,0)</f>
        <v>16</v>
      </c>
      <c r="E1075" s="180" t="str">
        <f>VLOOKUP(C1075,'Completar SOFSE'!$A$19:$E$462,3,0)</f>
        <v>unidad</v>
      </c>
      <c r="F1075" s="180" t="str">
        <f>VLOOKUP(C1075,'Completar SOFSE'!$A$19:$E$462,4,0)</f>
        <v>NUM00830802750N</v>
      </c>
      <c r="G1075" s="183" t="str">
        <f>VLOOKUP(C1075,'Completar SOFSE'!$A$19:$E$462,5,0)</f>
        <v>CODO SALIDA AGUA CUL.CILINDRO R/F 8414444. LOC GM G22 Y GT22.</v>
      </c>
      <c r="H1075" s="186">
        <f>VLOOKUP(C1075,'Completar SOFSE'!$A$19:$F$462,6,0)</f>
        <v>8414444</v>
      </c>
      <c r="I1075" s="64"/>
      <c r="J1075" s="75"/>
      <c r="K1075" s="75"/>
      <c r="L1075" s="46"/>
    </row>
    <row r="1076" spans="2:12">
      <c r="B1076" s="69" t="s">
        <v>40</v>
      </c>
      <c r="C1076" s="178"/>
      <c r="D1076" s="181"/>
      <c r="E1076" s="181"/>
      <c r="F1076" s="181"/>
      <c r="G1076" s="184"/>
      <c r="H1076" s="187"/>
      <c r="I1076" s="61"/>
      <c r="J1076" s="75"/>
      <c r="K1076" s="75"/>
      <c r="L1076" s="46"/>
    </row>
    <row r="1077" spans="2:12">
      <c r="B1077" s="69" t="s">
        <v>41</v>
      </c>
      <c r="C1077" s="178"/>
      <c r="D1077" s="181"/>
      <c r="E1077" s="181"/>
      <c r="F1077" s="181"/>
      <c r="G1077" s="184"/>
      <c r="H1077" s="187"/>
      <c r="I1077" s="61"/>
      <c r="J1077" s="75"/>
      <c r="K1077" s="75"/>
      <c r="L1077" s="46"/>
    </row>
    <row r="1078" spans="2:12">
      <c r="B1078" s="69" t="s">
        <v>42</v>
      </c>
      <c r="C1078" s="178"/>
      <c r="D1078" s="181"/>
      <c r="E1078" s="181"/>
      <c r="F1078" s="181"/>
      <c r="G1078" s="184"/>
      <c r="H1078" s="187"/>
      <c r="I1078" s="61"/>
      <c r="J1078" s="48"/>
      <c r="K1078" s="75"/>
      <c r="L1078" s="46"/>
    </row>
    <row r="1079" spans="2:12" ht="13.5" thickBot="1">
      <c r="B1079" s="103" t="s">
        <v>43</v>
      </c>
      <c r="C1079" s="179"/>
      <c r="D1079" s="182"/>
      <c r="E1079" s="182"/>
      <c r="F1079" s="182"/>
      <c r="G1079" s="185"/>
      <c r="H1079" s="188"/>
      <c r="I1079" s="62"/>
      <c r="J1079" s="51"/>
      <c r="K1079" s="63"/>
      <c r="L1079" s="52"/>
    </row>
    <row r="1080" spans="2:12">
      <c r="B1080" s="68" t="s">
        <v>39</v>
      </c>
      <c r="C1080" s="177">
        <f t="shared" ref="C1080" si="156">+C1075+1</f>
        <v>214</v>
      </c>
      <c r="D1080" s="180">
        <f>VLOOKUP(C1080,'Completar SOFSE'!$A$19:$E$462,2,0)</f>
        <v>12</v>
      </c>
      <c r="E1080" s="180" t="str">
        <f>VLOOKUP(C1080,'Completar SOFSE'!$A$19:$E$462,3,0)</f>
        <v>unidad</v>
      </c>
      <c r="F1080" s="180" t="str">
        <f>VLOOKUP(C1080,'Completar SOFSE'!$A$19:$E$462,4,0)</f>
        <v>NUM00830803770N</v>
      </c>
      <c r="G1080" s="183" t="str">
        <f>VLOOKUP(C1080,'Completar SOFSE'!$A$19:$E$462,5,0)</f>
        <v>TUBO ENTRE MULTIPLE DE AGUA Y CAMISA DE CILINDRO - COMPLETO</v>
      </c>
      <c r="H1080" s="186">
        <f>VLOOKUP(C1080,'Completar SOFSE'!$A$19:$F$462,6,0)</f>
        <v>8206804</v>
      </c>
      <c r="I1080" s="64"/>
      <c r="J1080" s="75"/>
      <c r="K1080" s="75"/>
      <c r="L1080" s="46"/>
    </row>
    <row r="1081" spans="2:12">
      <c r="B1081" s="69" t="s">
        <v>40</v>
      </c>
      <c r="C1081" s="178"/>
      <c r="D1081" s="181"/>
      <c r="E1081" s="181"/>
      <c r="F1081" s="181"/>
      <c r="G1081" s="184"/>
      <c r="H1081" s="187"/>
      <c r="I1081" s="61"/>
      <c r="J1081" s="75"/>
      <c r="K1081" s="75"/>
      <c r="L1081" s="46"/>
    </row>
    <row r="1082" spans="2:12">
      <c r="B1082" s="69" t="s">
        <v>41</v>
      </c>
      <c r="C1082" s="178"/>
      <c r="D1082" s="181"/>
      <c r="E1082" s="181"/>
      <c r="F1082" s="181"/>
      <c r="G1082" s="184"/>
      <c r="H1082" s="187"/>
      <c r="I1082" s="61"/>
      <c r="J1082" s="75"/>
      <c r="K1082" s="75"/>
      <c r="L1082" s="46"/>
    </row>
    <row r="1083" spans="2:12">
      <c r="B1083" s="69" t="s">
        <v>42</v>
      </c>
      <c r="C1083" s="178"/>
      <c r="D1083" s="181"/>
      <c r="E1083" s="181"/>
      <c r="F1083" s="181"/>
      <c r="G1083" s="184"/>
      <c r="H1083" s="187"/>
      <c r="I1083" s="61"/>
      <c r="J1083" s="48"/>
      <c r="K1083" s="75"/>
      <c r="L1083" s="46"/>
    </row>
    <row r="1084" spans="2:12" ht="13.5" thickBot="1">
      <c r="B1084" s="103" t="s">
        <v>43</v>
      </c>
      <c r="C1084" s="179"/>
      <c r="D1084" s="182"/>
      <c r="E1084" s="182"/>
      <c r="F1084" s="182"/>
      <c r="G1084" s="185"/>
      <c r="H1084" s="188"/>
      <c r="I1084" s="62"/>
      <c r="J1084" s="51"/>
      <c r="K1084" s="63"/>
      <c r="L1084" s="52"/>
    </row>
    <row r="1085" spans="2:12">
      <c r="B1085" s="68" t="s">
        <v>39</v>
      </c>
      <c r="C1085" s="177">
        <f t="shared" ref="C1085" si="157">+C1080+1</f>
        <v>215</v>
      </c>
      <c r="D1085" s="180">
        <f>VLOOKUP(C1085,'Completar SOFSE'!$A$19:$E$462,2,0)</f>
        <v>1</v>
      </c>
      <c r="E1085" s="180" t="str">
        <f>VLOOKUP(C1085,'Completar SOFSE'!$A$19:$E$462,3,0)</f>
        <v>unidad</v>
      </c>
      <c r="F1085" s="180" t="str">
        <f>VLOOKUP(C1085,'Completar SOFSE'!$A$19:$E$462,4,0)</f>
        <v>NUM00830821410N</v>
      </c>
      <c r="G1085" s="183" t="str">
        <f>VLOOKUP(C1085,'Completar SOFSE'!$A$19:$E$462,5,0)</f>
        <v>Grifo de prueba del dispositivo de baja presión de agua, para MD 645-E3 de locomotoras GM.</v>
      </c>
      <c r="H1085" s="186">
        <f>VLOOKUP(C1085,'Completar SOFSE'!$A$19:$F$462,6,0)</f>
        <v>8412324</v>
      </c>
      <c r="I1085" s="64"/>
      <c r="J1085" s="75"/>
      <c r="K1085" s="75"/>
      <c r="L1085" s="46"/>
    </row>
    <row r="1086" spans="2:12">
      <c r="B1086" s="69" t="s">
        <v>40</v>
      </c>
      <c r="C1086" s="178"/>
      <c r="D1086" s="181"/>
      <c r="E1086" s="181"/>
      <c r="F1086" s="181"/>
      <c r="G1086" s="184"/>
      <c r="H1086" s="187"/>
      <c r="I1086" s="61"/>
      <c r="J1086" s="75"/>
      <c r="K1086" s="75"/>
      <c r="L1086" s="46"/>
    </row>
    <row r="1087" spans="2:12">
      <c r="B1087" s="69" t="s">
        <v>41</v>
      </c>
      <c r="C1087" s="178"/>
      <c r="D1087" s="181"/>
      <c r="E1087" s="181"/>
      <c r="F1087" s="181"/>
      <c r="G1087" s="184"/>
      <c r="H1087" s="187"/>
      <c r="I1087" s="61"/>
      <c r="J1087" s="75"/>
      <c r="K1087" s="75"/>
      <c r="L1087" s="46"/>
    </row>
    <row r="1088" spans="2:12">
      <c r="B1088" s="69" t="s">
        <v>42</v>
      </c>
      <c r="C1088" s="178"/>
      <c r="D1088" s="181"/>
      <c r="E1088" s="181"/>
      <c r="F1088" s="181"/>
      <c r="G1088" s="184"/>
      <c r="H1088" s="187"/>
      <c r="I1088" s="61"/>
      <c r="J1088" s="48"/>
      <c r="K1088" s="75"/>
      <c r="L1088" s="46"/>
    </row>
    <row r="1089" spans="2:12" ht="13.5" thickBot="1">
      <c r="B1089" s="103" t="s">
        <v>43</v>
      </c>
      <c r="C1089" s="179"/>
      <c r="D1089" s="182"/>
      <c r="E1089" s="182"/>
      <c r="F1089" s="182"/>
      <c r="G1089" s="185"/>
      <c r="H1089" s="188"/>
      <c r="I1089" s="62"/>
      <c r="J1089" s="51"/>
      <c r="K1089" s="63"/>
      <c r="L1089" s="52"/>
    </row>
    <row r="1090" spans="2:12">
      <c r="B1090" s="68" t="s">
        <v>39</v>
      </c>
      <c r="C1090" s="177">
        <f t="shared" ref="C1090" si="158">+C1085+1</f>
        <v>216</v>
      </c>
      <c r="D1090" s="180">
        <f>VLOOKUP(C1090,'Completar SOFSE'!$A$19:$E$462,2,0)</f>
        <v>1</v>
      </c>
      <c r="E1090" s="180" t="str">
        <f>VLOOKUP(C1090,'Completar SOFSE'!$A$19:$E$462,3,0)</f>
        <v>unidad</v>
      </c>
      <c r="F1090" s="180" t="str">
        <f>VLOOKUP(C1090,'Completar SOFSE'!$A$19:$E$462,4,0)</f>
        <v>NUM91304440000N</v>
      </c>
      <c r="G1090" s="183" t="str">
        <f>VLOOKUP(C1090,'Completar SOFSE'!$A$19:$E$462,5,0)</f>
        <v>BRIDA DE ACOPLAMIENTO - LOCOMOTORAS GENERAL MOTORS.</v>
      </c>
      <c r="H1090" s="186">
        <f>VLOOKUP(C1090,'Completar SOFSE'!$A$19:$F$462,6,0)</f>
        <v>8081367</v>
      </c>
      <c r="I1090" s="64"/>
      <c r="J1090" s="75"/>
      <c r="K1090" s="75"/>
      <c r="L1090" s="46"/>
    </row>
    <row r="1091" spans="2:12">
      <c r="B1091" s="69" t="s">
        <v>40</v>
      </c>
      <c r="C1091" s="178"/>
      <c r="D1091" s="181"/>
      <c r="E1091" s="181"/>
      <c r="F1091" s="181"/>
      <c r="G1091" s="184"/>
      <c r="H1091" s="187"/>
      <c r="I1091" s="61"/>
      <c r="J1091" s="75"/>
      <c r="K1091" s="75"/>
      <c r="L1091" s="46"/>
    </row>
    <row r="1092" spans="2:12">
      <c r="B1092" s="69" t="s">
        <v>41</v>
      </c>
      <c r="C1092" s="178"/>
      <c r="D1092" s="181"/>
      <c r="E1092" s="181"/>
      <c r="F1092" s="181"/>
      <c r="G1092" s="184"/>
      <c r="H1092" s="187"/>
      <c r="I1092" s="61"/>
      <c r="J1092" s="75"/>
      <c r="K1092" s="75"/>
      <c r="L1092" s="46"/>
    </row>
    <row r="1093" spans="2:12">
      <c r="B1093" s="69" t="s">
        <v>42</v>
      </c>
      <c r="C1093" s="178"/>
      <c r="D1093" s="181"/>
      <c r="E1093" s="181"/>
      <c r="F1093" s="181"/>
      <c r="G1093" s="184"/>
      <c r="H1093" s="187"/>
      <c r="I1093" s="61"/>
      <c r="J1093" s="48"/>
      <c r="K1093" s="75"/>
      <c r="L1093" s="46"/>
    </row>
    <row r="1094" spans="2:12" ht="13.5" thickBot="1">
      <c r="B1094" s="103" t="s">
        <v>43</v>
      </c>
      <c r="C1094" s="179"/>
      <c r="D1094" s="182"/>
      <c r="E1094" s="182"/>
      <c r="F1094" s="182"/>
      <c r="G1094" s="185"/>
      <c r="H1094" s="188"/>
      <c r="I1094" s="62"/>
      <c r="J1094" s="51"/>
      <c r="K1094" s="63"/>
      <c r="L1094" s="52"/>
    </row>
    <row r="1095" spans="2:12">
      <c r="B1095" s="68" t="s">
        <v>39</v>
      </c>
      <c r="C1095" s="177">
        <f t="shared" ref="C1095" si="159">+C1090+1</f>
        <v>217</v>
      </c>
      <c r="D1095" s="180">
        <f>VLOOKUP(C1095,'Completar SOFSE'!$A$19:$E$462,2,0)</f>
        <v>40</v>
      </c>
      <c r="E1095" s="180" t="str">
        <f>VLOOKUP(C1095,'Completar SOFSE'!$A$19:$E$462,3,0)</f>
        <v>unidad</v>
      </c>
      <c r="F1095" s="180" t="str">
        <f>VLOOKUP(C1095,'Completar SOFSE'!$A$19:$E$462,4,0)</f>
        <v>NUM91306750000N</v>
      </c>
      <c r="G1095" s="183" t="str">
        <f>VLOOKUP(C1095,'Completar SOFSE'!$A$19:$E$462,5,0)</f>
        <v>TORNILLO CABEZA HEXAGONAL NF 15,8 (5/8") X 41MM - 18H</v>
      </c>
      <c r="H1095" s="186">
        <f>VLOOKUP(C1095,'Completar SOFSE'!$A$19:$F$462,6,0)</f>
        <v>271584</v>
      </c>
      <c r="I1095" s="64"/>
      <c r="J1095" s="75"/>
      <c r="K1095" s="75"/>
      <c r="L1095" s="46"/>
    </row>
    <row r="1096" spans="2:12">
      <c r="B1096" s="69" t="s">
        <v>40</v>
      </c>
      <c r="C1096" s="178"/>
      <c r="D1096" s="181"/>
      <c r="E1096" s="181"/>
      <c r="F1096" s="181"/>
      <c r="G1096" s="184"/>
      <c r="H1096" s="187"/>
      <c r="I1096" s="61"/>
      <c r="J1096" s="75"/>
      <c r="K1096" s="75"/>
      <c r="L1096" s="46"/>
    </row>
    <row r="1097" spans="2:12">
      <c r="B1097" s="69" t="s">
        <v>41</v>
      </c>
      <c r="C1097" s="178"/>
      <c r="D1097" s="181"/>
      <c r="E1097" s="181"/>
      <c r="F1097" s="181"/>
      <c r="G1097" s="184"/>
      <c r="H1097" s="187"/>
      <c r="I1097" s="61"/>
      <c r="J1097" s="75"/>
      <c r="K1097" s="75"/>
      <c r="L1097" s="46"/>
    </row>
    <row r="1098" spans="2:12">
      <c r="B1098" s="69" t="s">
        <v>42</v>
      </c>
      <c r="C1098" s="178"/>
      <c r="D1098" s="181"/>
      <c r="E1098" s="181"/>
      <c r="F1098" s="181"/>
      <c r="G1098" s="184"/>
      <c r="H1098" s="187"/>
      <c r="I1098" s="61"/>
      <c r="J1098" s="48"/>
      <c r="K1098" s="75"/>
      <c r="L1098" s="46"/>
    </row>
    <row r="1099" spans="2:12" ht="13.5" thickBot="1">
      <c r="B1099" s="103" t="s">
        <v>43</v>
      </c>
      <c r="C1099" s="179"/>
      <c r="D1099" s="182"/>
      <c r="E1099" s="182"/>
      <c r="F1099" s="182"/>
      <c r="G1099" s="185"/>
      <c r="H1099" s="188"/>
      <c r="I1099" s="62"/>
      <c r="J1099" s="51"/>
      <c r="K1099" s="63"/>
      <c r="L1099" s="52"/>
    </row>
    <row r="1100" spans="2:12">
      <c r="B1100" s="68" t="s">
        <v>39</v>
      </c>
      <c r="C1100" s="177">
        <f t="shared" ref="C1100" si="160">+C1095+1</f>
        <v>218</v>
      </c>
      <c r="D1100" s="180">
        <f>VLOOKUP(C1100,'Completar SOFSE'!$A$19:$E$462,2,0)</f>
        <v>1</v>
      </c>
      <c r="E1100" s="180" t="str">
        <f>VLOOKUP(C1100,'Completar SOFSE'!$A$19:$E$462,3,0)</f>
        <v>unidad</v>
      </c>
      <c r="F1100" s="180" t="str">
        <f>VLOOKUP(C1100,'Completar SOFSE'!$A$19:$E$462,4,0)</f>
        <v>NUM00850523880N</v>
      </c>
      <c r="G1100" s="183" t="str">
        <f>VLOOKUP(C1100,'Completar SOFSE'!$A$19:$E$462,5,0)</f>
        <v>Kit de reparación para válvula P.M. 2-A-2 horizontal. R/F: 40014455</v>
      </c>
      <c r="H1100" s="186">
        <f>VLOOKUP(C1100,'Completar SOFSE'!$A$19:$F$462,6,0)</f>
        <v>40014455</v>
      </c>
      <c r="I1100" s="64"/>
      <c r="J1100" s="75"/>
      <c r="K1100" s="75"/>
      <c r="L1100" s="46"/>
    </row>
    <row r="1101" spans="2:12">
      <c r="B1101" s="69" t="s">
        <v>40</v>
      </c>
      <c r="C1101" s="178"/>
      <c r="D1101" s="181"/>
      <c r="E1101" s="181"/>
      <c r="F1101" s="181"/>
      <c r="G1101" s="184"/>
      <c r="H1101" s="187"/>
      <c r="I1101" s="61"/>
      <c r="J1101" s="75"/>
      <c r="K1101" s="75"/>
      <c r="L1101" s="46"/>
    </row>
    <row r="1102" spans="2:12">
      <c r="B1102" s="69" t="s">
        <v>41</v>
      </c>
      <c r="C1102" s="178"/>
      <c r="D1102" s="181"/>
      <c r="E1102" s="181"/>
      <c r="F1102" s="181"/>
      <c r="G1102" s="184"/>
      <c r="H1102" s="187"/>
      <c r="I1102" s="61"/>
      <c r="J1102" s="75"/>
      <c r="K1102" s="75"/>
      <c r="L1102" s="46"/>
    </row>
    <row r="1103" spans="2:12">
      <c r="B1103" s="69" t="s">
        <v>42</v>
      </c>
      <c r="C1103" s="178"/>
      <c r="D1103" s="181"/>
      <c r="E1103" s="181"/>
      <c r="F1103" s="181"/>
      <c r="G1103" s="184"/>
      <c r="H1103" s="187"/>
      <c r="I1103" s="61"/>
      <c r="J1103" s="48"/>
      <c r="K1103" s="75"/>
      <c r="L1103" s="46"/>
    </row>
    <row r="1104" spans="2:12" ht="13.5" thickBot="1">
      <c r="B1104" s="103" t="s">
        <v>43</v>
      </c>
      <c r="C1104" s="179"/>
      <c r="D1104" s="182"/>
      <c r="E1104" s="182"/>
      <c r="F1104" s="182"/>
      <c r="G1104" s="185"/>
      <c r="H1104" s="188"/>
      <c r="I1104" s="62"/>
      <c r="J1104" s="51"/>
      <c r="K1104" s="63"/>
      <c r="L1104" s="52"/>
    </row>
    <row r="1105" spans="2:12">
      <c r="B1105" s="68" t="s">
        <v>39</v>
      </c>
      <c r="C1105" s="177">
        <f>+C1100+1</f>
        <v>219</v>
      </c>
      <c r="D1105" s="180">
        <f>VLOOKUP(C1105,'Completar SOFSE'!$A$19:$E$462,2,0)</f>
        <v>17</v>
      </c>
      <c r="E1105" s="180" t="str">
        <f>VLOOKUP(C1105,'Completar SOFSE'!$A$19:$E$462,3,0)</f>
        <v>unidad</v>
      </c>
      <c r="F1105" s="180" t="str">
        <f>VLOOKUP(C1105,'Completar SOFSE'!$A$19:$E$462,4,0)</f>
        <v>NUM00860617610N</v>
      </c>
      <c r="G1105" s="183" t="str">
        <f>VLOOKUP(C1105,'Completar SOFSE'!$A$19:$E$462,5,0)</f>
        <v>CONTACTO PRINCIPAL CONTACTO G12. R/F 8102357</v>
      </c>
      <c r="H1105" s="186">
        <f>VLOOKUP(C1105,'Completar SOFSE'!$A$19:$F$462,6,0)</f>
        <v>8102357</v>
      </c>
      <c r="I1105" s="64"/>
      <c r="J1105" s="75"/>
      <c r="K1105" s="75"/>
      <c r="L1105" s="46"/>
    </row>
    <row r="1106" spans="2:12">
      <c r="B1106" s="69" t="s">
        <v>40</v>
      </c>
      <c r="C1106" s="178"/>
      <c r="D1106" s="181"/>
      <c r="E1106" s="181"/>
      <c r="F1106" s="181"/>
      <c r="G1106" s="184"/>
      <c r="H1106" s="187"/>
      <c r="I1106" s="61"/>
      <c r="J1106" s="75"/>
      <c r="K1106" s="75"/>
      <c r="L1106" s="46"/>
    </row>
    <row r="1107" spans="2:12">
      <c r="B1107" s="69" t="s">
        <v>41</v>
      </c>
      <c r="C1107" s="178"/>
      <c r="D1107" s="181"/>
      <c r="E1107" s="181"/>
      <c r="F1107" s="181"/>
      <c r="G1107" s="184"/>
      <c r="H1107" s="187"/>
      <c r="I1107" s="61"/>
      <c r="J1107" s="75"/>
      <c r="K1107" s="75"/>
      <c r="L1107" s="46"/>
    </row>
    <row r="1108" spans="2:12">
      <c r="B1108" s="69" t="s">
        <v>42</v>
      </c>
      <c r="C1108" s="178"/>
      <c r="D1108" s="181"/>
      <c r="E1108" s="181"/>
      <c r="F1108" s="181"/>
      <c r="G1108" s="184"/>
      <c r="H1108" s="187"/>
      <c r="I1108" s="61"/>
      <c r="J1108" s="48"/>
      <c r="K1108" s="75"/>
      <c r="L1108" s="46"/>
    </row>
    <row r="1109" spans="2:12" ht="13.5" thickBot="1">
      <c r="B1109" s="103" t="s">
        <v>43</v>
      </c>
      <c r="C1109" s="179"/>
      <c r="D1109" s="182"/>
      <c r="E1109" s="182"/>
      <c r="F1109" s="182"/>
      <c r="G1109" s="185"/>
      <c r="H1109" s="188"/>
      <c r="I1109" s="62"/>
      <c r="J1109" s="51"/>
      <c r="K1109" s="63"/>
      <c r="L1109" s="52"/>
    </row>
    <row r="1110" spans="2:12">
      <c r="B1110" s="68" t="s">
        <v>39</v>
      </c>
      <c r="C1110" s="177">
        <f t="shared" ref="C1110" si="161">+C1105+1</f>
        <v>220</v>
      </c>
      <c r="D1110" s="180">
        <f>VLOOKUP(C1110,'Completar SOFSE'!$A$19:$E$462,2,0)</f>
        <v>69</v>
      </c>
      <c r="E1110" s="180" t="str">
        <f>VLOOKUP(C1110,'Completar SOFSE'!$A$19:$E$462,3,0)</f>
        <v>unidad</v>
      </c>
      <c r="F1110" s="180" t="str">
        <f>VLOOKUP(C1110,'Completar SOFSE'!$A$19:$E$462,4,0)</f>
        <v>NUM85320243800N</v>
      </c>
      <c r="G1110" s="183" t="str">
        <f>VLOOKUP(C1110,'Completar SOFSE'!$A$19:$E$462,5,0)</f>
        <v>LAMPARA INCANDESCENTE E27 - 75 V 50 W</v>
      </c>
      <c r="H1110" s="186">
        <f>VLOOKUP(C1110,'Completar SOFSE'!$A$19:$F$462,6,0)</f>
        <v>8094886</v>
      </c>
      <c r="I1110" s="64"/>
      <c r="J1110" s="75"/>
      <c r="K1110" s="75"/>
      <c r="L1110" s="46"/>
    </row>
    <row r="1111" spans="2:12">
      <c r="B1111" s="69" t="s">
        <v>40</v>
      </c>
      <c r="C1111" s="178"/>
      <c r="D1111" s="181"/>
      <c r="E1111" s="181"/>
      <c r="F1111" s="181"/>
      <c r="G1111" s="184"/>
      <c r="H1111" s="187"/>
      <c r="I1111" s="61"/>
      <c r="J1111" s="75"/>
      <c r="K1111" s="75"/>
      <c r="L1111" s="46"/>
    </row>
    <row r="1112" spans="2:12">
      <c r="B1112" s="69" t="s">
        <v>41</v>
      </c>
      <c r="C1112" s="178"/>
      <c r="D1112" s="181"/>
      <c r="E1112" s="181"/>
      <c r="F1112" s="181"/>
      <c r="G1112" s="184"/>
      <c r="H1112" s="187"/>
      <c r="I1112" s="61"/>
      <c r="J1112" s="75"/>
      <c r="K1112" s="75"/>
      <c r="L1112" s="46"/>
    </row>
    <row r="1113" spans="2:12">
      <c r="B1113" s="69" t="s">
        <v>42</v>
      </c>
      <c r="C1113" s="178"/>
      <c r="D1113" s="181"/>
      <c r="E1113" s="181"/>
      <c r="F1113" s="181"/>
      <c r="G1113" s="184"/>
      <c r="H1113" s="187"/>
      <c r="I1113" s="61"/>
      <c r="J1113" s="48"/>
      <c r="K1113" s="75"/>
      <c r="L1113" s="46"/>
    </row>
    <row r="1114" spans="2:12" ht="13.5" thickBot="1">
      <c r="B1114" s="103" t="s">
        <v>43</v>
      </c>
      <c r="C1114" s="179"/>
      <c r="D1114" s="182"/>
      <c r="E1114" s="182"/>
      <c r="F1114" s="182"/>
      <c r="G1114" s="185"/>
      <c r="H1114" s="188"/>
      <c r="I1114" s="62"/>
      <c r="J1114" s="51"/>
      <c r="K1114" s="63"/>
      <c r="L1114" s="52"/>
    </row>
    <row r="1115" spans="2:12">
      <c r="B1115" s="68" t="s">
        <v>39</v>
      </c>
      <c r="C1115" s="177">
        <f t="shared" ref="C1115" si="162">+C1110+1</f>
        <v>221</v>
      </c>
      <c r="D1115" s="180">
        <f>VLOOKUP(C1115,'Completar SOFSE'!$A$19:$E$462,2,0)</f>
        <v>1</v>
      </c>
      <c r="E1115" s="180" t="str">
        <f>VLOOKUP(C1115,'Completar SOFSE'!$A$19:$E$462,3,0)</f>
        <v>unidad</v>
      </c>
      <c r="F1115" s="180" t="str">
        <f>VLOOKUP(C1115,'Completar SOFSE'!$A$19:$E$462,4,0)</f>
        <v>NUM00830906790N</v>
      </c>
      <c r="G1115" s="183" t="str">
        <f>VLOOKUP(C1115,'Completar SOFSE'!$A$19:$E$462,5,0)</f>
        <v>RECEPTÁCULO 16 POLOS MACHO WOO</v>
      </c>
      <c r="H1115" s="186">
        <f>VLOOKUP(C1115,'Completar SOFSE'!$A$19:$F$462,6,0)</f>
        <v>8460061</v>
      </c>
      <c r="I1115" s="64"/>
      <c r="J1115" s="75"/>
      <c r="K1115" s="75"/>
      <c r="L1115" s="46"/>
    </row>
    <row r="1116" spans="2:12">
      <c r="B1116" s="69" t="s">
        <v>40</v>
      </c>
      <c r="C1116" s="178"/>
      <c r="D1116" s="181"/>
      <c r="E1116" s="181"/>
      <c r="F1116" s="181"/>
      <c r="G1116" s="184"/>
      <c r="H1116" s="187"/>
      <c r="I1116" s="61"/>
      <c r="J1116" s="75"/>
      <c r="K1116" s="75"/>
      <c r="L1116" s="46"/>
    </row>
    <row r="1117" spans="2:12">
      <c r="B1117" s="69" t="s">
        <v>41</v>
      </c>
      <c r="C1117" s="178"/>
      <c r="D1117" s="181"/>
      <c r="E1117" s="181"/>
      <c r="F1117" s="181"/>
      <c r="G1117" s="184"/>
      <c r="H1117" s="187"/>
      <c r="I1117" s="61"/>
      <c r="J1117" s="75"/>
      <c r="K1117" s="75"/>
      <c r="L1117" s="46"/>
    </row>
    <row r="1118" spans="2:12">
      <c r="B1118" s="69" t="s">
        <v>42</v>
      </c>
      <c r="C1118" s="178"/>
      <c r="D1118" s="181"/>
      <c r="E1118" s="181"/>
      <c r="F1118" s="181"/>
      <c r="G1118" s="184"/>
      <c r="H1118" s="187"/>
      <c r="I1118" s="61"/>
      <c r="J1118" s="48"/>
      <c r="K1118" s="75"/>
      <c r="L1118" s="46"/>
    </row>
    <row r="1119" spans="2:12" ht="13.5" thickBot="1">
      <c r="B1119" s="103" t="s">
        <v>43</v>
      </c>
      <c r="C1119" s="179"/>
      <c r="D1119" s="182"/>
      <c r="E1119" s="182"/>
      <c r="F1119" s="182"/>
      <c r="G1119" s="185"/>
      <c r="H1119" s="188"/>
      <c r="I1119" s="62"/>
      <c r="J1119" s="51"/>
      <c r="K1119" s="63"/>
      <c r="L1119" s="52"/>
    </row>
    <row r="1120" spans="2:12">
      <c r="B1120" s="68" t="s">
        <v>39</v>
      </c>
      <c r="C1120" s="177">
        <f t="shared" ref="C1120" si="163">+C1115+1</f>
        <v>222</v>
      </c>
      <c r="D1120" s="180">
        <f>VLOOKUP(C1120,'Completar SOFSE'!$A$19:$E$462,2,0)</f>
        <v>1</v>
      </c>
      <c r="E1120" s="180" t="str">
        <f>VLOOKUP(C1120,'Completar SOFSE'!$A$19:$E$462,3,0)</f>
        <v>unidad</v>
      </c>
      <c r="F1120" s="180" t="str">
        <f>VLOOKUP(C1120,'Completar SOFSE'!$A$19:$E$462,4,0)</f>
        <v>NUM00830909870N</v>
      </c>
      <c r="G1120" s="183" t="str">
        <f>VLOOKUP(C1120,'Completar SOFSE'!$A$19:$E$462,5,0)</f>
        <v>PLACA TRIANGULAR COMPLETA.</v>
      </c>
      <c r="H1120" s="186">
        <f>VLOOKUP(C1120,'Completar SOFSE'!$A$19:$F$462,6,0)</f>
        <v>9333521</v>
      </c>
      <c r="I1120" s="64"/>
      <c r="J1120" s="75"/>
      <c r="K1120" s="75"/>
      <c r="L1120" s="46"/>
    </row>
    <row r="1121" spans="2:12">
      <c r="B1121" s="69" t="s">
        <v>40</v>
      </c>
      <c r="C1121" s="178"/>
      <c r="D1121" s="181"/>
      <c r="E1121" s="181"/>
      <c r="F1121" s="181"/>
      <c r="G1121" s="184"/>
      <c r="H1121" s="187"/>
      <c r="I1121" s="61"/>
      <c r="J1121" s="75"/>
      <c r="K1121" s="75"/>
      <c r="L1121" s="46"/>
    </row>
    <row r="1122" spans="2:12">
      <c r="B1122" s="69" t="s">
        <v>41</v>
      </c>
      <c r="C1122" s="178"/>
      <c r="D1122" s="181"/>
      <c r="E1122" s="181"/>
      <c r="F1122" s="181"/>
      <c r="G1122" s="184"/>
      <c r="H1122" s="187"/>
      <c r="I1122" s="61"/>
      <c r="J1122" s="75"/>
      <c r="K1122" s="75"/>
      <c r="L1122" s="46"/>
    </row>
    <row r="1123" spans="2:12">
      <c r="B1123" s="69" t="s">
        <v>42</v>
      </c>
      <c r="C1123" s="178"/>
      <c r="D1123" s="181"/>
      <c r="E1123" s="181"/>
      <c r="F1123" s="181"/>
      <c r="G1123" s="184"/>
      <c r="H1123" s="187"/>
      <c r="I1123" s="61"/>
      <c r="J1123" s="48"/>
      <c r="K1123" s="75"/>
      <c r="L1123" s="46"/>
    </row>
    <row r="1124" spans="2:12" ht="13.5" thickBot="1">
      <c r="B1124" s="103" t="s">
        <v>43</v>
      </c>
      <c r="C1124" s="179"/>
      <c r="D1124" s="182"/>
      <c r="E1124" s="182"/>
      <c r="F1124" s="182"/>
      <c r="G1124" s="185"/>
      <c r="H1124" s="188"/>
      <c r="I1124" s="62"/>
      <c r="J1124" s="51"/>
      <c r="K1124" s="63"/>
      <c r="L1124" s="52"/>
    </row>
    <row r="1125" spans="2:12">
      <c r="B1125" s="68" t="s">
        <v>39</v>
      </c>
      <c r="C1125" s="177">
        <f>+C1120+1</f>
        <v>223</v>
      </c>
      <c r="D1125" s="180">
        <f>VLOOKUP(C1125,'Completar SOFSE'!$A$19:$E$462,2,0)</f>
        <v>4</v>
      </c>
      <c r="E1125" s="180" t="str">
        <f>VLOOKUP(C1125,'Completar SOFSE'!$A$19:$E$462,3,0)</f>
        <v>unidad</v>
      </c>
      <c r="F1125" s="180" t="str">
        <f>VLOOKUP(C1125,'Completar SOFSE'!$A$19:$E$462,4,0)</f>
        <v>NUM90064390000N</v>
      </c>
      <c r="G1125" s="183" t="str">
        <f>VLOOKUP(C1125,'Completar SOFSE'!$A$19:$E$462,5,0)</f>
        <v>BOBINA P/SOLENOIDE . REGULADOR MOTOR DIESEL LOCS, GM, GE, ALCO, GAIA.</v>
      </c>
      <c r="H1125" s="186">
        <f>VLOOKUP(C1125,'Completar SOFSE'!$A$19:$F$462,6,0)</f>
        <v>8113756</v>
      </c>
      <c r="I1125" s="64"/>
      <c r="J1125" s="75"/>
      <c r="K1125" s="75"/>
      <c r="L1125" s="46"/>
    </row>
    <row r="1126" spans="2:12">
      <c r="B1126" s="69" t="s">
        <v>40</v>
      </c>
      <c r="C1126" s="178"/>
      <c r="D1126" s="181"/>
      <c r="E1126" s="181"/>
      <c r="F1126" s="181"/>
      <c r="G1126" s="184"/>
      <c r="H1126" s="187"/>
      <c r="I1126" s="61"/>
      <c r="J1126" s="75"/>
      <c r="K1126" s="75"/>
      <c r="L1126" s="46"/>
    </row>
    <row r="1127" spans="2:12">
      <c r="B1127" s="69" t="s">
        <v>41</v>
      </c>
      <c r="C1127" s="178"/>
      <c r="D1127" s="181"/>
      <c r="E1127" s="181"/>
      <c r="F1127" s="181"/>
      <c r="G1127" s="184"/>
      <c r="H1127" s="187"/>
      <c r="I1127" s="61"/>
      <c r="J1127" s="75"/>
      <c r="K1127" s="75"/>
      <c r="L1127" s="46"/>
    </row>
    <row r="1128" spans="2:12">
      <c r="B1128" s="69" t="s">
        <v>42</v>
      </c>
      <c r="C1128" s="178"/>
      <c r="D1128" s="181"/>
      <c r="E1128" s="181"/>
      <c r="F1128" s="181"/>
      <c r="G1128" s="184"/>
      <c r="H1128" s="187"/>
      <c r="I1128" s="61"/>
      <c r="J1128" s="48"/>
      <c r="K1128" s="75"/>
      <c r="L1128" s="46"/>
    </row>
    <row r="1129" spans="2:12" ht="13.5" thickBot="1">
      <c r="B1129" s="103" t="s">
        <v>43</v>
      </c>
      <c r="C1129" s="179"/>
      <c r="D1129" s="182"/>
      <c r="E1129" s="182"/>
      <c r="F1129" s="182"/>
      <c r="G1129" s="185"/>
      <c r="H1129" s="188"/>
      <c r="I1129" s="62"/>
      <c r="J1129" s="51"/>
      <c r="K1129" s="63"/>
      <c r="L1129" s="52"/>
    </row>
    <row r="1130" spans="2:12">
      <c r="B1130" s="68" t="s">
        <v>39</v>
      </c>
      <c r="C1130" s="177">
        <f t="shared" ref="C1130" si="164">+C1125+1</f>
        <v>224</v>
      </c>
      <c r="D1130" s="180">
        <f>VLOOKUP(C1130,'Completar SOFSE'!$A$19:$E$462,2,0)</f>
        <v>1</v>
      </c>
      <c r="E1130" s="180" t="str">
        <f>VLOOKUP(C1130,'Completar SOFSE'!$A$19:$E$462,3,0)</f>
        <v>unidad</v>
      </c>
      <c r="F1130" s="180" t="str">
        <f>VLOOKUP(C1130,'Completar SOFSE'!$A$19:$E$462,4,0)</f>
        <v>NUM90064580000N</v>
      </c>
      <c r="G1130" s="183" t="str">
        <f>VLOOKUP(C1130,'Completar SOFSE'!$A$19:$E$462,5,0)</f>
        <v>PLACA TRIANGULAR C/GRAPA. LOCOMOTORAS GM, GE, ALCO, GAIA.</v>
      </c>
      <c r="H1130" s="186">
        <f>VLOOKUP(C1130,'Completar SOFSE'!$A$19:$F$462,6,0)</f>
        <v>8113795</v>
      </c>
      <c r="I1130" s="64"/>
      <c r="J1130" s="75"/>
      <c r="K1130" s="75"/>
      <c r="L1130" s="46"/>
    </row>
    <row r="1131" spans="2:12">
      <c r="B1131" s="69" t="s">
        <v>40</v>
      </c>
      <c r="C1131" s="178"/>
      <c r="D1131" s="181"/>
      <c r="E1131" s="181"/>
      <c r="F1131" s="181"/>
      <c r="G1131" s="184"/>
      <c r="H1131" s="187"/>
      <c r="I1131" s="61"/>
      <c r="J1131" s="75"/>
      <c r="K1131" s="75"/>
      <c r="L1131" s="46"/>
    </row>
    <row r="1132" spans="2:12">
      <c r="B1132" s="69" t="s">
        <v>41</v>
      </c>
      <c r="C1132" s="178"/>
      <c r="D1132" s="181"/>
      <c r="E1132" s="181"/>
      <c r="F1132" s="181"/>
      <c r="G1132" s="184"/>
      <c r="H1132" s="187"/>
      <c r="I1132" s="61"/>
      <c r="J1132" s="75"/>
      <c r="K1132" s="75"/>
      <c r="L1132" s="46"/>
    </row>
    <row r="1133" spans="2:12">
      <c r="B1133" s="69" t="s">
        <v>42</v>
      </c>
      <c r="C1133" s="178"/>
      <c r="D1133" s="181"/>
      <c r="E1133" s="181"/>
      <c r="F1133" s="181"/>
      <c r="G1133" s="184"/>
      <c r="H1133" s="187"/>
      <c r="I1133" s="61"/>
      <c r="J1133" s="48"/>
      <c r="K1133" s="75"/>
      <c r="L1133" s="46"/>
    </row>
    <row r="1134" spans="2:12" ht="13.5" thickBot="1">
      <c r="B1134" s="103" t="s">
        <v>43</v>
      </c>
      <c r="C1134" s="179"/>
      <c r="D1134" s="182"/>
      <c r="E1134" s="182"/>
      <c r="F1134" s="182"/>
      <c r="G1134" s="185"/>
      <c r="H1134" s="188"/>
      <c r="I1134" s="62"/>
      <c r="J1134" s="51"/>
      <c r="K1134" s="63"/>
      <c r="L1134" s="52"/>
    </row>
    <row r="1135" spans="2:12">
      <c r="B1135" s="68" t="s">
        <v>39</v>
      </c>
      <c r="C1135" s="177">
        <f t="shared" ref="C1135" si="165">+C1130+1</f>
        <v>225</v>
      </c>
      <c r="D1135" s="180">
        <f>VLOOKUP(C1135,'Completar SOFSE'!$A$19:$E$462,2,0)</f>
        <v>3</v>
      </c>
      <c r="E1135" s="180" t="str">
        <f>VLOOKUP(C1135,'Completar SOFSE'!$A$19:$E$462,3,0)</f>
        <v>unidad</v>
      </c>
      <c r="F1135" s="180" t="str">
        <f>VLOOKUP(C1135,'Completar SOFSE'!$A$19:$E$462,4,0)</f>
        <v>NUM90066780000N</v>
      </c>
      <c r="G1135" s="183" t="str">
        <f>VLOOKUP(C1135,'Completar SOFSE'!$A$19:$E$462,5,0)</f>
        <v>RESORTE EXTERIOR ACUMULADOR. CAJA DE POTENCIA. REGULADOR.</v>
      </c>
      <c r="H1135" s="186">
        <f>VLOOKUP(C1135,'Completar SOFSE'!$A$19:$F$462,6,0)</f>
        <v>8149471</v>
      </c>
      <c r="I1135" s="64"/>
      <c r="J1135" s="75"/>
      <c r="K1135" s="75"/>
      <c r="L1135" s="46"/>
    </row>
    <row r="1136" spans="2:12">
      <c r="B1136" s="69" t="s">
        <v>40</v>
      </c>
      <c r="C1136" s="178"/>
      <c r="D1136" s="181"/>
      <c r="E1136" s="181"/>
      <c r="F1136" s="181"/>
      <c r="G1136" s="184"/>
      <c r="H1136" s="187"/>
      <c r="I1136" s="61"/>
      <c r="J1136" s="75"/>
      <c r="K1136" s="75"/>
      <c r="L1136" s="46"/>
    </row>
    <row r="1137" spans="2:12">
      <c r="B1137" s="69" t="s">
        <v>41</v>
      </c>
      <c r="C1137" s="178"/>
      <c r="D1137" s="181"/>
      <c r="E1137" s="181"/>
      <c r="F1137" s="181"/>
      <c r="G1137" s="184"/>
      <c r="H1137" s="187"/>
      <c r="I1137" s="61"/>
      <c r="J1137" s="75"/>
      <c r="K1137" s="75"/>
      <c r="L1137" s="46"/>
    </row>
    <row r="1138" spans="2:12">
      <c r="B1138" s="69" t="s">
        <v>42</v>
      </c>
      <c r="C1138" s="178"/>
      <c r="D1138" s="181"/>
      <c r="E1138" s="181"/>
      <c r="F1138" s="181"/>
      <c r="G1138" s="184"/>
      <c r="H1138" s="187"/>
      <c r="I1138" s="61"/>
      <c r="J1138" s="48"/>
      <c r="K1138" s="75"/>
      <c r="L1138" s="46"/>
    </row>
    <row r="1139" spans="2:12" ht="13.5" thickBot="1">
      <c r="B1139" s="103" t="s">
        <v>43</v>
      </c>
      <c r="C1139" s="179"/>
      <c r="D1139" s="182"/>
      <c r="E1139" s="182"/>
      <c r="F1139" s="182"/>
      <c r="G1139" s="185"/>
      <c r="H1139" s="188"/>
      <c r="I1139" s="62"/>
      <c r="J1139" s="51"/>
      <c r="K1139" s="63"/>
      <c r="L1139" s="52"/>
    </row>
    <row r="1140" spans="2:12">
      <c r="B1140" s="68" t="s">
        <v>39</v>
      </c>
      <c r="C1140" s="177">
        <f t="shared" ref="C1140" si="166">+C1135+1</f>
        <v>226</v>
      </c>
      <c r="D1140" s="180">
        <f>VLOOKUP(C1140,'Completar SOFSE'!$A$19:$E$462,2,0)</f>
        <v>3</v>
      </c>
      <c r="E1140" s="180" t="str">
        <f>VLOOKUP(C1140,'Completar SOFSE'!$A$19:$E$462,3,0)</f>
        <v>unidad</v>
      </c>
      <c r="F1140" s="180" t="str">
        <f>VLOOKUP(C1140,'Completar SOFSE'!$A$19:$E$462,4,0)</f>
        <v>NUM90066890000N</v>
      </c>
      <c r="G1140" s="183" t="str">
        <f>VLOOKUP(C1140,'Completar SOFSE'!$A$19:$E$462,5,0)</f>
        <v>RESORTE AMORTIGUADOR. CAJA DE POTENCIA. REGULADOR.</v>
      </c>
      <c r="H1140" s="186">
        <f>VLOOKUP(C1140,'Completar SOFSE'!$A$19:$F$462,6,0)</f>
        <v>8152072</v>
      </c>
      <c r="I1140" s="64"/>
      <c r="J1140" s="75"/>
      <c r="K1140" s="75"/>
      <c r="L1140" s="46"/>
    </row>
    <row r="1141" spans="2:12">
      <c r="B1141" s="69" t="s">
        <v>40</v>
      </c>
      <c r="C1141" s="178"/>
      <c r="D1141" s="181"/>
      <c r="E1141" s="181"/>
      <c r="F1141" s="181"/>
      <c r="G1141" s="184"/>
      <c r="H1141" s="187"/>
      <c r="I1141" s="61"/>
      <c r="J1141" s="75"/>
      <c r="K1141" s="75"/>
      <c r="L1141" s="46"/>
    </row>
    <row r="1142" spans="2:12">
      <c r="B1142" s="69" t="s">
        <v>41</v>
      </c>
      <c r="C1142" s="178"/>
      <c r="D1142" s="181"/>
      <c r="E1142" s="181"/>
      <c r="F1142" s="181"/>
      <c r="G1142" s="184"/>
      <c r="H1142" s="187"/>
      <c r="I1142" s="61"/>
      <c r="J1142" s="75"/>
      <c r="K1142" s="75"/>
      <c r="L1142" s="46"/>
    </row>
    <row r="1143" spans="2:12">
      <c r="B1143" s="69" t="s">
        <v>42</v>
      </c>
      <c r="C1143" s="178"/>
      <c r="D1143" s="181"/>
      <c r="E1143" s="181"/>
      <c r="F1143" s="181"/>
      <c r="G1143" s="184"/>
      <c r="H1143" s="187"/>
      <c r="I1143" s="61"/>
      <c r="J1143" s="48"/>
      <c r="K1143" s="75"/>
      <c r="L1143" s="46"/>
    </row>
    <row r="1144" spans="2:12" ht="13.5" thickBot="1">
      <c r="B1144" s="103" t="s">
        <v>43</v>
      </c>
      <c r="C1144" s="179"/>
      <c r="D1144" s="182"/>
      <c r="E1144" s="182"/>
      <c r="F1144" s="182"/>
      <c r="G1144" s="185"/>
      <c r="H1144" s="188"/>
      <c r="I1144" s="62"/>
      <c r="J1144" s="51"/>
      <c r="K1144" s="63"/>
      <c r="L1144" s="52"/>
    </row>
    <row r="1145" spans="2:12">
      <c r="B1145" s="68" t="s">
        <v>39</v>
      </c>
      <c r="C1145" s="177">
        <f>+C1140+1</f>
        <v>227</v>
      </c>
      <c r="D1145" s="180">
        <f>VLOOKUP(C1145,'Completar SOFSE'!$A$19:$E$462,2,0)</f>
        <v>1</v>
      </c>
      <c r="E1145" s="180" t="str">
        <f>VLOOKUP(C1145,'Completar SOFSE'!$A$19:$E$462,3,0)</f>
        <v>unidad</v>
      </c>
      <c r="F1145" s="180" t="str">
        <f>VLOOKUP(C1145,'Completar SOFSE'!$A$19:$E$462,4,0)</f>
        <v>NUM91313000000N</v>
      </c>
      <c r="G1145" s="183" t="str">
        <f>VLOOKUP(C1145,'Completar SOFSE'!$A$19:$E$462,5,0)</f>
        <v>Conector Completo 16 Polos para Regulador WoodWard. Locomotora GM GT22</v>
      </c>
      <c r="H1145" s="186">
        <f>VLOOKUP(C1145,'Completar SOFSE'!$A$19:$F$462,6,0)</f>
        <v>8453146</v>
      </c>
      <c r="I1145" s="64"/>
      <c r="J1145" s="75"/>
      <c r="K1145" s="75"/>
      <c r="L1145" s="46"/>
    </row>
    <row r="1146" spans="2:12">
      <c r="B1146" s="69" t="s">
        <v>40</v>
      </c>
      <c r="C1146" s="178"/>
      <c r="D1146" s="181"/>
      <c r="E1146" s="181"/>
      <c r="F1146" s="181"/>
      <c r="G1146" s="184"/>
      <c r="H1146" s="187"/>
      <c r="I1146" s="61"/>
      <c r="J1146" s="75"/>
      <c r="K1146" s="75"/>
      <c r="L1146" s="46"/>
    </row>
    <row r="1147" spans="2:12">
      <c r="B1147" s="69" t="s">
        <v>41</v>
      </c>
      <c r="C1147" s="178"/>
      <c r="D1147" s="181"/>
      <c r="E1147" s="181"/>
      <c r="F1147" s="181"/>
      <c r="G1147" s="184"/>
      <c r="H1147" s="187"/>
      <c r="I1147" s="61"/>
      <c r="J1147" s="75"/>
      <c r="K1147" s="75"/>
      <c r="L1147" s="46"/>
    </row>
    <row r="1148" spans="2:12">
      <c r="B1148" s="69" t="s">
        <v>42</v>
      </c>
      <c r="C1148" s="178"/>
      <c r="D1148" s="181"/>
      <c r="E1148" s="181"/>
      <c r="F1148" s="181"/>
      <c r="G1148" s="184"/>
      <c r="H1148" s="187"/>
      <c r="I1148" s="61"/>
      <c r="J1148" s="48"/>
      <c r="K1148" s="75"/>
      <c r="L1148" s="46"/>
    </row>
    <row r="1149" spans="2:12" ht="13.5" thickBot="1">
      <c r="B1149" s="103" t="s">
        <v>43</v>
      </c>
      <c r="C1149" s="179"/>
      <c r="D1149" s="182"/>
      <c r="E1149" s="182"/>
      <c r="F1149" s="182"/>
      <c r="G1149" s="185"/>
      <c r="H1149" s="188"/>
      <c r="I1149" s="62"/>
      <c r="J1149" s="51"/>
      <c r="K1149" s="63"/>
      <c r="L1149" s="52"/>
    </row>
    <row r="1150" spans="2:12">
      <c r="B1150" s="68" t="s">
        <v>39</v>
      </c>
      <c r="C1150" s="177">
        <f t="shared" ref="C1150" si="167">+C1145+1</f>
        <v>228</v>
      </c>
      <c r="D1150" s="180">
        <f>VLOOKUP(C1150,'Completar SOFSE'!$A$19:$E$462,2,0)</f>
        <v>3</v>
      </c>
      <c r="E1150" s="180" t="str">
        <f>VLOOKUP(C1150,'Completar SOFSE'!$A$19:$E$462,3,0)</f>
        <v>unidad</v>
      </c>
      <c r="F1150" s="180" t="str">
        <f>VLOOKUP(C1150,'Completar SOFSE'!$A$19:$E$462,4,0)</f>
        <v>NUM00830601190N</v>
      </c>
      <c r="G1150" s="183" t="str">
        <f>VLOOKUP(C1150,'Completar SOFSE'!$A$19:$E$462,5,0)</f>
        <v>TOBERA PARA INYECTOR MOTOR DIESEL CATERPILLAR DE LOC. GE U10</v>
      </c>
      <c r="H1150" s="186">
        <f>VLOOKUP(C1150,'Completar SOFSE'!$A$19:$F$462,6,0)</f>
        <v>5229230</v>
      </c>
      <c r="I1150" s="64"/>
      <c r="J1150" s="75"/>
      <c r="K1150" s="75"/>
      <c r="L1150" s="46"/>
    </row>
    <row r="1151" spans="2:12">
      <c r="B1151" s="69" t="s">
        <v>40</v>
      </c>
      <c r="C1151" s="178"/>
      <c r="D1151" s="181"/>
      <c r="E1151" s="181"/>
      <c r="F1151" s="181"/>
      <c r="G1151" s="184"/>
      <c r="H1151" s="187"/>
      <c r="I1151" s="61"/>
      <c r="J1151" s="75"/>
      <c r="K1151" s="75"/>
      <c r="L1151" s="46"/>
    </row>
    <row r="1152" spans="2:12">
      <c r="B1152" s="69" t="s">
        <v>41</v>
      </c>
      <c r="C1152" s="178"/>
      <c r="D1152" s="181"/>
      <c r="E1152" s="181"/>
      <c r="F1152" s="181"/>
      <c r="G1152" s="184"/>
      <c r="H1152" s="187"/>
      <c r="I1152" s="61"/>
      <c r="J1152" s="75"/>
      <c r="K1152" s="75"/>
      <c r="L1152" s="46"/>
    </row>
    <row r="1153" spans="2:12">
      <c r="B1153" s="69" t="s">
        <v>42</v>
      </c>
      <c r="C1153" s="178"/>
      <c r="D1153" s="181"/>
      <c r="E1153" s="181"/>
      <c r="F1153" s="181"/>
      <c r="G1153" s="184"/>
      <c r="H1153" s="187"/>
      <c r="I1153" s="61"/>
      <c r="J1153" s="48"/>
      <c r="K1153" s="75"/>
      <c r="L1153" s="46"/>
    </row>
    <row r="1154" spans="2:12" ht="13.5" thickBot="1">
      <c r="B1154" s="103" t="s">
        <v>43</v>
      </c>
      <c r="C1154" s="179"/>
      <c r="D1154" s="182"/>
      <c r="E1154" s="182"/>
      <c r="F1154" s="182"/>
      <c r="G1154" s="185"/>
      <c r="H1154" s="188"/>
      <c r="I1154" s="62"/>
      <c r="J1154" s="51"/>
      <c r="K1154" s="63"/>
      <c r="L1154" s="52"/>
    </row>
    <row r="1155" spans="2:12">
      <c r="B1155" s="68" t="s">
        <v>39</v>
      </c>
      <c r="C1155" s="177">
        <f t="shared" ref="C1155" si="168">+C1150+1</f>
        <v>229</v>
      </c>
      <c r="D1155" s="180">
        <f>VLOOKUP(C1155,'Completar SOFSE'!$A$19:$E$462,2,0)</f>
        <v>1</v>
      </c>
      <c r="E1155" s="180" t="str">
        <f>VLOOKUP(C1155,'Completar SOFSE'!$A$19:$E$462,3,0)</f>
        <v>unidad</v>
      </c>
      <c r="F1155" s="180" t="str">
        <f>VLOOKUP(C1155,'Completar SOFSE'!$A$19:$E$462,4,0)</f>
        <v>NUM00830612080N</v>
      </c>
      <c r="G1155" s="183" t="str">
        <f>VLOOKUP(C1155,'Completar SOFSE'!$A$19:$E$462,5,0)</f>
        <v>PERNO R/F 40019587, PLANO 008306DTMR0309 ITEM 1</v>
      </c>
      <c r="H1155" s="186" t="str">
        <f>VLOOKUP(C1155,'Completar SOFSE'!$A$19:$F$462,6,0)</f>
        <v>9427520 Pl: 008306DTMR0309</v>
      </c>
      <c r="I1155" s="64"/>
      <c r="J1155" s="75"/>
      <c r="K1155" s="75"/>
      <c r="L1155" s="46"/>
    </row>
    <row r="1156" spans="2:12">
      <c r="B1156" s="69" t="s">
        <v>40</v>
      </c>
      <c r="C1156" s="178"/>
      <c r="D1156" s="181"/>
      <c r="E1156" s="181"/>
      <c r="F1156" s="181"/>
      <c r="G1156" s="184"/>
      <c r="H1156" s="187"/>
      <c r="I1156" s="61"/>
      <c r="J1156" s="75"/>
      <c r="K1156" s="75"/>
      <c r="L1156" s="46"/>
    </row>
    <row r="1157" spans="2:12">
      <c r="B1157" s="69" t="s">
        <v>41</v>
      </c>
      <c r="C1157" s="178"/>
      <c r="D1157" s="181"/>
      <c r="E1157" s="181"/>
      <c r="F1157" s="181"/>
      <c r="G1157" s="184"/>
      <c r="H1157" s="187"/>
      <c r="I1157" s="61"/>
      <c r="J1157" s="75"/>
      <c r="K1157" s="75"/>
      <c r="L1157" s="46"/>
    </row>
    <row r="1158" spans="2:12">
      <c r="B1158" s="69" t="s">
        <v>42</v>
      </c>
      <c r="C1158" s="178"/>
      <c r="D1158" s="181"/>
      <c r="E1158" s="181"/>
      <c r="F1158" s="181"/>
      <c r="G1158" s="184"/>
      <c r="H1158" s="187"/>
      <c r="I1158" s="61"/>
      <c r="J1158" s="48"/>
      <c r="K1158" s="75"/>
      <c r="L1158" s="46"/>
    </row>
    <row r="1159" spans="2:12" ht="13.5" thickBot="1">
      <c r="B1159" s="103" t="s">
        <v>43</v>
      </c>
      <c r="C1159" s="179"/>
      <c r="D1159" s="182"/>
      <c r="E1159" s="182"/>
      <c r="F1159" s="182"/>
      <c r="G1159" s="185"/>
      <c r="H1159" s="188"/>
      <c r="I1159" s="62"/>
      <c r="J1159" s="51"/>
      <c r="K1159" s="63"/>
      <c r="L1159" s="52"/>
    </row>
    <row r="1160" spans="2:12">
      <c r="B1160" s="68" t="s">
        <v>39</v>
      </c>
      <c r="C1160" s="177">
        <f t="shared" ref="C1160" si="169">+C1155+1</f>
        <v>230</v>
      </c>
      <c r="D1160" s="180">
        <f>VLOOKUP(C1160,'Completar SOFSE'!$A$19:$E$462,2,0)</f>
        <v>10</v>
      </c>
      <c r="E1160" s="180" t="str">
        <f>VLOOKUP(C1160,'Completar SOFSE'!$A$19:$E$462,3,0)</f>
        <v>unidad</v>
      </c>
      <c r="F1160" s="180" t="str">
        <f>VLOOKUP(C1160,'Completar SOFSE'!$A$19:$E$462,4,0)</f>
        <v>NUM00830714530N</v>
      </c>
      <c r="G1160" s="183" t="str">
        <f>VLOOKUP(C1160,'Completar SOFSE'!$A$19:$E$462,5,0)</f>
        <v>RESORTE P/VÁLVULA</v>
      </c>
      <c r="H1160" s="186">
        <f>VLOOKUP(C1160,'Completar SOFSE'!$A$19:$F$462,6,0)</f>
        <v>8343677</v>
      </c>
      <c r="I1160" s="64"/>
      <c r="J1160" s="75"/>
      <c r="K1160" s="75"/>
      <c r="L1160" s="46"/>
    </row>
    <row r="1161" spans="2:12">
      <c r="B1161" s="69" t="s">
        <v>40</v>
      </c>
      <c r="C1161" s="178"/>
      <c r="D1161" s="181"/>
      <c r="E1161" s="181"/>
      <c r="F1161" s="181"/>
      <c r="G1161" s="184"/>
      <c r="H1161" s="187"/>
      <c r="I1161" s="61"/>
      <c r="J1161" s="75"/>
      <c r="K1161" s="75"/>
      <c r="L1161" s="46"/>
    </row>
    <row r="1162" spans="2:12">
      <c r="B1162" s="69" t="s">
        <v>41</v>
      </c>
      <c r="C1162" s="178"/>
      <c r="D1162" s="181"/>
      <c r="E1162" s="181"/>
      <c r="F1162" s="181"/>
      <c r="G1162" s="184"/>
      <c r="H1162" s="187"/>
      <c r="I1162" s="61"/>
      <c r="J1162" s="75"/>
      <c r="K1162" s="75"/>
      <c r="L1162" s="46"/>
    </row>
    <row r="1163" spans="2:12">
      <c r="B1163" s="69" t="s">
        <v>42</v>
      </c>
      <c r="C1163" s="178"/>
      <c r="D1163" s="181"/>
      <c r="E1163" s="181"/>
      <c r="F1163" s="181"/>
      <c r="G1163" s="184"/>
      <c r="H1163" s="187"/>
      <c r="I1163" s="61"/>
      <c r="J1163" s="48"/>
      <c r="K1163" s="75"/>
      <c r="L1163" s="46"/>
    </row>
    <row r="1164" spans="2:12" ht="13.5" thickBot="1">
      <c r="B1164" s="103" t="s">
        <v>43</v>
      </c>
      <c r="C1164" s="179"/>
      <c r="D1164" s="182"/>
      <c r="E1164" s="182"/>
      <c r="F1164" s="182"/>
      <c r="G1164" s="185"/>
      <c r="H1164" s="188"/>
      <c r="I1164" s="62"/>
      <c r="J1164" s="51"/>
      <c r="K1164" s="63"/>
      <c r="L1164" s="52"/>
    </row>
    <row r="1165" spans="2:12">
      <c r="B1165" s="68" t="s">
        <v>39</v>
      </c>
      <c r="C1165" s="177">
        <f>+C1160+1</f>
        <v>231</v>
      </c>
      <c r="D1165" s="180">
        <f>VLOOKUP(C1165,'Completar SOFSE'!$A$19:$E$462,2,0)</f>
        <v>8</v>
      </c>
      <c r="E1165" s="180" t="str">
        <f>VLOOKUP(C1165,'Completar SOFSE'!$A$19:$E$462,3,0)</f>
        <v>unidad</v>
      </c>
      <c r="F1165" s="180" t="str">
        <f>VLOOKUP(C1165,'Completar SOFSE'!$A$19:$E$462,4,0)</f>
        <v>NUM00830714690N</v>
      </c>
      <c r="G1165" s="183" t="str">
        <f>VLOOKUP(C1165,'Completar SOFSE'!$A$19:$E$462,5,0)</f>
        <v>ELEM FILT 190.5MM P/FILTRO POST D/RESUM</v>
      </c>
      <c r="H1165" s="186">
        <f>VLOOKUP(C1165,'Completar SOFSE'!$A$19:$F$462,6,0)</f>
        <v>8340000</v>
      </c>
      <c r="I1165" s="64"/>
      <c r="J1165" s="75"/>
      <c r="K1165" s="75"/>
      <c r="L1165" s="46"/>
    </row>
    <row r="1166" spans="2:12">
      <c r="B1166" s="69" t="s">
        <v>40</v>
      </c>
      <c r="C1166" s="178"/>
      <c r="D1166" s="181"/>
      <c r="E1166" s="181"/>
      <c r="F1166" s="181"/>
      <c r="G1166" s="184"/>
      <c r="H1166" s="187"/>
      <c r="I1166" s="61"/>
      <c r="J1166" s="75"/>
      <c r="K1166" s="75"/>
      <c r="L1166" s="46"/>
    </row>
    <row r="1167" spans="2:12">
      <c r="B1167" s="69" t="s">
        <v>41</v>
      </c>
      <c r="C1167" s="178"/>
      <c r="D1167" s="181"/>
      <c r="E1167" s="181"/>
      <c r="F1167" s="181"/>
      <c r="G1167" s="184"/>
      <c r="H1167" s="187"/>
      <c r="I1167" s="61"/>
      <c r="J1167" s="75"/>
      <c r="K1167" s="75"/>
      <c r="L1167" s="46"/>
    </row>
    <row r="1168" spans="2:12">
      <c r="B1168" s="69" t="s">
        <v>42</v>
      </c>
      <c r="C1168" s="178"/>
      <c r="D1168" s="181"/>
      <c r="E1168" s="181"/>
      <c r="F1168" s="181"/>
      <c r="G1168" s="184"/>
      <c r="H1168" s="187"/>
      <c r="I1168" s="61"/>
      <c r="J1168" s="48"/>
      <c r="K1168" s="75"/>
      <c r="L1168" s="46"/>
    </row>
    <row r="1169" spans="2:12" ht="13.5" thickBot="1">
      <c r="B1169" s="103" t="s">
        <v>43</v>
      </c>
      <c r="C1169" s="179"/>
      <c r="D1169" s="182"/>
      <c r="E1169" s="182"/>
      <c r="F1169" s="182"/>
      <c r="G1169" s="185"/>
      <c r="H1169" s="188"/>
      <c r="I1169" s="62"/>
      <c r="J1169" s="51"/>
      <c r="K1169" s="63"/>
      <c r="L1169" s="52"/>
    </row>
    <row r="1170" spans="2:12">
      <c r="B1170" s="68" t="s">
        <v>39</v>
      </c>
      <c r="C1170" s="177">
        <f t="shared" ref="C1170" si="170">+C1165+1</f>
        <v>232</v>
      </c>
      <c r="D1170" s="180">
        <f>VLOOKUP(C1170,'Completar SOFSE'!$A$19:$E$462,2,0)</f>
        <v>1</v>
      </c>
      <c r="E1170" s="180" t="str">
        <f>VLOOKUP(C1170,'Completar SOFSE'!$A$19:$E$462,3,0)</f>
        <v>unidad</v>
      </c>
      <c r="F1170" s="180" t="str">
        <f>VLOOKUP(C1170,'Completar SOFSE'!$A$19:$E$462,4,0)</f>
        <v>NUM00830718390N</v>
      </c>
      <c r="G1170" s="183" t="str">
        <f>VLOOKUP(C1170,'Completar SOFSE'!$A$19:$E$462,5,0)</f>
        <v>SOPORTE DE RETÉN</v>
      </c>
      <c r="H1170" s="186">
        <f>VLOOKUP(C1170,'Completar SOFSE'!$A$19:$F$462,6,0)</f>
        <v>9505522</v>
      </c>
      <c r="I1170" s="64"/>
      <c r="J1170" s="75"/>
      <c r="K1170" s="75"/>
      <c r="L1170" s="46"/>
    </row>
    <row r="1171" spans="2:12">
      <c r="B1171" s="69" t="s">
        <v>40</v>
      </c>
      <c r="C1171" s="178"/>
      <c r="D1171" s="181"/>
      <c r="E1171" s="181"/>
      <c r="F1171" s="181"/>
      <c r="G1171" s="184"/>
      <c r="H1171" s="187"/>
      <c r="I1171" s="61"/>
      <c r="J1171" s="75"/>
      <c r="K1171" s="75"/>
      <c r="L1171" s="46"/>
    </row>
    <row r="1172" spans="2:12">
      <c r="B1172" s="69" t="s">
        <v>41</v>
      </c>
      <c r="C1172" s="178"/>
      <c r="D1172" s="181"/>
      <c r="E1172" s="181"/>
      <c r="F1172" s="181"/>
      <c r="G1172" s="184"/>
      <c r="H1172" s="187"/>
      <c r="I1172" s="61"/>
      <c r="J1172" s="75"/>
      <c r="K1172" s="75"/>
      <c r="L1172" s="46"/>
    </row>
    <row r="1173" spans="2:12">
      <c r="B1173" s="69" t="s">
        <v>42</v>
      </c>
      <c r="C1173" s="178"/>
      <c r="D1173" s="181"/>
      <c r="E1173" s="181"/>
      <c r="F1173" s="181"/>
      <c r="G1173" s="184"/>
      <c r="H1173" s="187"/>
      <c r="I1173" s="61"/>
      <c r="J1173" s="48"/>
      <c r="K1173" s="75"/>
      <c r="L1173" s="46"/>
    </row>
    <row r="1174" spans="2:12" ht="13.5" thickBot="1">
      <c r="B1174" s="103" t="s">
        <v>43</v>
      </c>
      <c r="C1174" s="179"/>
      <c r="D1174" s="182"/>
      <c r="E1174" s="182"/>
      <c r="F1174" s="182"/>
      <c r="G1174" s="185"/>
      <c r="H1174" s="188"/>
      <c r="I1174" s="62"/>
      <c r="J1174" s="51"/>
      <c r="K1174" s="63"/>
      <c r="L1174" s="52"/>
    </row>
    <row r="1175" spans="2:12">
      <c r="B1175" s="68" t="s">
        <v>39</v>
      </c>
      <c r="C1175" s="177">
        <f t="shared" ref="C1175" si="171">+C1170+1</f>
        <v>233</v>
      </c>
      <c r="D1175" s="180">
        <f>VLOOKUP(C1175,'Completar SOFSE'!$A$19:$E$462,2,0)</f>
        <v>1</v>
      </c>
      <c r="E1175" s="180" t="str">
        <f>VLOOKUP(C1175,'Completar SOFSE'!$A$19:$E$462,3,0)</f>
        <v>unidad</v>
      </c>
      <c r="F1175" s="180" t="str">
        <f>VLOOKUP(C1175,'Completar SOFSE'!$A$19:$E$462,4,0)</f>
        <v>NUM00830723820N</v>
      </c>
      <c r="G1175" s="183" t="str">
        <f>VLOOKUP(C1175,'Completar SOFSE'!$A$19:$E$462,5,0)</f>
        <v>Unión tipo "Dresser", Diámetro 1" y largo 7" 1/2 para motores Diesel. Loc GM.</v>
      </c>
      <c r="H1175" s="186">
        <f>VLOOKUP(C1175,'Completar SOFSE'!$A$19:$F$462,6,0)</f>
        <v>8472849</v>
      </c>
      <c r="I1175" s="64"/>
      <c r="J1175" s="75"/>
      <c r="K1175" s="75"/>
      <c r="L1175" s="46"/>
    </row>
    <row r="1176" spans="2:12">
      <c r="B1176" s="69" t="s">
        <v>40</v>
      </c>
      <c r="C1176" s="178"/>
      <c r="D1176" s="181"/>
      <c r="E1176" s="181"/>
      <c r="F1176" s="181"/>
      <c r="G1176" s="184"/>
      <c r="H1176" s="187"/>
      <c r="I1176" s="61"/>
      <c r="J1176" s="75"/>
      <c r="K1176" s="75"/>
      <c r="L1176" s="46"/>
    </row>
    <row r="1177" spans="2:12">
      <c r="B1177" s="69" t="s">
        <v>41</v>
      </c>
      <c r="C1177" s="178"/>
      <c r="D1177" s="181"/>
      <c r="E1177" s="181"/>
      <c r="F1177" s="181"/>
      <c r="G1177" s="184"/>
      <c r="H1177" s="187"/>
      <c r="I1177" s="61"/>
      <c r="J1177" s="75"/>
      <c r="K1177" s="75"/>
      <c r="L1177" s="46"/>
    </row>
    <row r="1178" spans="2:12">
      <c r="B1178" s="69" t="s">
        <v>42</v>
      </c>
      <c r="C1178" s="178"/>
      <c r="D1178" s="181"/>
      <c r="E1178" s="181"/>
      <c r="F1178" s="181"/>
      <c r="G1178" s="184"/>
      <c r="H1178" s="187"/>
      <c r="I1178" s="61"/>
      <c r="J1178" s="48"/>
      <c r="K1178" s="75"/>
      <c r="L1178" s="46"/>
    </row>
    <row r="1179" spans="2:12" ht="13.5" thickBot="1">
      <c r="B1179" s="103" t="s">
        <v>43</v>
      </c>
      <c r="C1179" s="179"/>
      <c r="D1179" s="182"/>
      <c r="E1179" s="182"/>
      <c r="F1179" s="182"/>
      <c r="G1179" s="185"/>
      <c r="H1179" s="188"/>
      <c r="I1179" s="62"/>
      <c r="J1179" s="51"/>
      <c r="K1179" s="63"/>
      <c r="L1179" s="52"/>
    </row>
    <row r="1180" spans="2:12">
      <c r="B1180" s="68" t="s">
        <v>39</v>
      </c>
      <c r="C1180" s="177">
        <f t="shared" ref="C1180" si="172">+C1175+1</f>
        <v>234</v>
      </c>
      <c r="D1180" s="180">
        <f>VLOOKUP(C1180,'Completar SOFSE'!$A$19:$E$462,2,0)</f>
        <v>1</v>
      </c>
      <c r="E1180" s="180" t="str">
        <f>VLOOKUP(C1180,'Completar SOFSE'!$A$19:$E$462,3,0)</f>
        <v>unidad</v>
      </c>
      <c r="F1180" s="180" t="str">
        <f>VLOOKUP(C1180,'Completar SOFSE'!$A$19:$E$462,4,0)</f>
        <v>NUM00830730080N</v>
      </c>
      <c r="G1180" s="183" t="str">
        <f>VLOOKUP(C1180,'Completar SOFSE'!$A$19:$E$462,5,0)</f>
        <v>MANGA P/PROTECTOR DE BAJA PRESIÓN</v>
      </c>
      <c r="H1180" s="186">
        <f>VLOOKUP(C1180,'Completar SOFSE'!$A$19:$F$462,6,0)</f>
        <v>8477002</v>
      </c>
      <c r="I1180" s="64"/>
      <c r="J1180" s="75"/>
      <c r="K1180" s="75"/>
      <c r="L1180" s="46"/>
    </row>
    <row r="1181" spans="2:12">
      <c r="B1181" s="69" t="s">
        <v>40</v>
      </c>
      <c r="C1181" s="178"/>
      <c r="D1181" s="181"/>
      <c r="E1181" s="181"/>
      <c r="F1181" s="181"/>
      <c r="G1181" s="184"/>
      <c r="H1181" s="187"/>
      <c r="I1181" s="61"/>
      <c r="J1181" s="75"/>
      <c r="K1181" s="75"/>
      <c r="L1181" s="46"/>
    </row>
    <row r="1182" spans="2:12">
      <c r="B1182" s="69" t="s">
        <v>41</v>
      </c>
      <c r="C1182" s="178"/>
      <c r="D1182" s="181"/>
      <c r="E1182" s="181"/>
      <c r="F1182" s="181"/>
      <c r="G1182" s="184"/>
      <c r="H1182" s="187"/>
      <c r="I1182" s="61"/>
      <c r="J1182" s="75"/>
      <c r="K1182" s="75"/>
      <c r="L1182" s="46"/>
    </row>
    <row r="1183" spans="2:12">
      <c r="B1183" s="69" t="s">
        <v>42</v>
      </c>
      <c r="C1183" s="178"/>
      <c r="D1183" s="181"/>
      <c r="E1183" s="181"/>
      <c r="F1183" s="181"/>
      <c r="G1183" s="184"/>
      <c r="H1183" s="187"/>
      <c r="I1183" s="61"/>
      <c r="J1183" s="48"/>
      <c r="K1183" s="75"/>
      <c r="L1183" s="46"/>
    </row>
    <row r="1184" spans="2:12" ht="13.5" thickBot="1">
      <c r="B1184" s="103" t="s">
        <v>43</v>
      </c>
      <c r="C1184" s="179"/>
      <c r="D1184" s="182"/>
      <c r="E1184" s="182"/>
      <c r="F1184" s="182"/>
      <c r="G1184" s="185"/>
      <c r="H1184" s="188"/>
      <c r="I1184" s="62"/>
      <c r="J1184" s="51"/>
      <c r="K1184" s="63"/>
      <c r="L1184" s="52"/>
    </row>
    <row r="1185" spans="2:12">
      <c r="B1185" s="68" t="s">
        <v>39</v>
      </c>
      <c r="C1185" s="177">
        <f>+C1180+1</f>
        <v>235</v>
      </c>
      <c r="D1185" s="180">
        <f>VLOOKUP(C1185,'Completar SOFSE'!$A$19:$E$462,2,0)</f>
        <v>1</v>
      </c>
      <c r="E1185" s="180" t="str">
        <f>VLOOKUP(C1185,'Completar SOFSE'!$A$19:$E$462,3,0)</f>
        <v>unidad</v>
      </c>
      <c r="F1185" s="180" t="str">
        <f>VLOOKUP(C1185,'Completar SOFSE'!$A$19:$E$462,4,0)</f>
        <v>NUM00830730100N</v>
      </c>
      <c r="G1185" s="183" t="str">
        <f>VLOOKUP(C1185,'Completar SOFSE'!$A$19:$E$462,5,0)</f>
        <v>MANGA P/PROTECTOR DE BAJA PRESIÓN</v>
      </c>
      <c r="H1185" s="186">
        <f>VLOOKUP(C1185,'Completar SOFSE'!$A$19:$F$462,6,0)</f>
        <v>8491460</v>
      </c>
      <c r="I1185" s="64"/>
      <c r="J1185" s="75"/>
      <c r="K1185" s="75"/>
      <c r="L1185" s="46"/>
    </row>
    <row r="1186" spans="2:12">
      <c r="B1186" s="69" t="s">
        <v>40</v>
      </c>
      <c r="C1186" s="178"/>
      <c r="D1186" s="181"/>
      <c r="E1186" s="181"/>
      <c r="F1186" s="181"/>
      <c r="G1186" s="184"/>
      <c r="H1186" s="187"/>
      <c r="I1186" s="61"/>
      <c r="J1186" s="75"/>
      <c r="K1186" s="75"/>
      <c r="L1186" s="46"/>
    </row>
    <row r="1187" spans="2:12">
      <c r="B1187" s="69" t="s">
        <v>41</v>
      </c>
      <c r="C1187" s="178"/>
      <c r="D1187" s="181"/>
      <c r="E1187" s="181"/>
      <c r="F1187" s="181"/>
      <c r="G1187" s="184"/>
      <c r="H1187" s="187"/>
      <c r="I1187" s="61"/>
      <c r="J1187" s="75"/>
      <c r="K1187" s="75"/>
      <c r="L1187" s="46"/>
    </row>
    <row r="1188" spans="2:12">
      <c r="B1188" s="69" t="s">
        <v>42</v>
      </c>
      <c r="C1188" s="178"/>
      <c r="D1188" s="181"/>
      <c r="E1188" s="181"/>
      <c r="F1188" s="181"/>
      <c r="G1188" s="184"/>
      <c r="H1188" s="187"/>
      <c r="I1188" s="61"/>
      <c r="J1188" s="48"/>
      <c r="K1188" s="75"/>
      <c r="L1188" s="46"/>
    </row>
    <row r="1189" spans="2:12" ht="13.5" thickBot="1">
      <c r="B1189" s="103" t="s">
        <v>43</v>
      </c>
      <c r="C1189" s="179"/>
      <c r="D1189" s="182"/>
      <c r="E1189" s="182"/>
      <c r="F1189" s="182"/>
      <c r="G1189" s="185"/>
      <c r="H1189" s="188"/>
      <c r="I1189" s="62"/>
      <c r="J1189" s="51"/>
      <c r="K1189" s="63"/>
      <c r="L1189" s="52"/>
    </row>
    <row r="1190" spans="2:12">
      <c r="B1190" s="68" t="s">
        <v>39</v>
      </c>
      <c r="C1190" s="177">
        <f t="shared" ref="C1190" si="173">+C1185+1</f>
        <v>236</v>
      </c>
      <c r="D1190" s="180">
        <f>VLOOKUP(C1190,'Completar SOFSE'!$A$19:$E$462,2,0)</f>
        <v>1</v>
      </c>
      <c r="E1190" s="180" t="str">
        <f>VLOOKUP(C1190,'Completar SOFSE'!$A$19:$E$462,3,0)</f>
        <v>unidad</v>
      </c>
      <c r="F1190" s="180" t="str">
        <f>VLOOKUP(C1190,'Completar SOFSE'!$A$19:$E$462,4,0)</f>
        <v>NUM00830805380N</v>
      </c>
      <c r="G1190" s="183" t="str">
        <f>VLOOKUP(C1190,'Completar SOFSE'!$A$19:$E$462,5,0)</f>
        <v>MALLA DE LA TAPA ENTRADA DE AGUA AL RADIADOR. R/F 8432428</v>
      </c>
      <c r="H1190" s="186">
        <f>VLOOKUP(C1190,'Completar SOFSE'!$A$19:$F$462,6,0)</f>
        <v>8432428</v>
      </c>
      <c r="I1190" s="64"/>
      <c r="J1190" s="75"/>
      <c r="K1190" s="75"/>
      <c r="L1190" s="46"/>
    </row>
    <row r="1191" spans="2:12">
      <c r="B1191" s="69" t="s">
        <v>40</v>
      </c>
      <c r="C1191" s="178"/>
      <c r="D1191" s="181"/>
      <c r="E1191" s="181"/>
      <c r="F1191" s="181"/>
      <c r="G1191" s="184"/>
      <c r="H1191" s="187"/>
      <c r="I1191" s="61"/>
      <c r="J1191" s="75"/>
      <c r="K1191" s="75"/>
      <c r="L1191" s="46"/>
    </row>
    <row r="1192" spans="2:12">
      <c r="B1192" s="69" t="s">
        <v>41</v>
      </c>
      <c r="C1192" s="178"/>
      <c r="D1192" s="181"/>
      <c r="E1192" s="181"/>
      <c r="F1192" s="181"/>
      <c r="G1192" s="184"/>
      <c r="H1192" s="187"/>
      <c r="I1192" s="61"/>
      <c r="J1192" s="75"/>
      <c r="K1192" s="75"/>
      <c r="L1192" s="46"/>
    </row>
    <row r="1193" spans="2:12">
      <c r="B1193" s="69" t="s">
        <v>42</v>
      </c>
      <c r="C1193" s="178"/>
      <c r="D1193" s="181"/>
      <c r="E1193" s="181"/>
      <c r="F1193" s="181"/>
      <c r="G1193" s="184"/>
      <c r="H1193" s="187"/>
      <c r="I1193" s="61"/>
      <c r="J1193" s="48"/>
      <c r="K1193" s="75"/>
      <c r="L1193" s="46"/>
    </row>
    <row r="1194" spans="2:12" ht="13.5" thickBot="1">
      <c r="B1194" s="103" t="s">
        <v>43</v>
      </c>
      <c r="C1194" s="179"/>
      <c r="D1194" s="182"/>
      <c r="E1194" s="182"/>
      <c r="F1194" s="182"/>
      <c r="G1194" s="185"/>
      <c r="H1194" s="188"/>
      <c r="I1194" s="62"/>
      <c r="J1194" s="51"/>
      <c r="K1194" s="63"/>
      <c r="L1194" s="52"/>
    </row>
    <row r="1195" spans="2:12">
      <c r="B1195" s="68" t="s">
        <v>39</v>
      </c>
      <c r="C1195" s="177">
        <f t="shared" ref="C1195" si="174">+C1190+1</f>
        <v>237</v>
      </c>
      <c r="D1195" s="180">
        <f>VLOOKUP(C1195,'Completar SOFSE'!$A$19:$E$462,2,0)</f>
        <v>1</v>
      </c>
      <c r="E1195" s="180" t="str">
        <f>VLOOKUP(C1195,'Completar SOFSE'!$A$19:$E$462,3,0)</f>
        <v>unidad</v>
      </c>
      <c r="F1195" s="180" t="str">
        <f>VLOOKUP(C1195,'Completar SOFSE'!$A$19:$E$462,4,0)</f>
        <v>NUM00830900080N</v>
      </c>
      <c r="G1195" s="183" t="str">
        <f>VLOOKUP(C1195,'Completar SOFSE'!$A$19:$E$462,5,0)</f>
        <v>REGULADOR WOODWARD GM R/F 9549693</v>
      </c>
      <c r="H1195" s="186">
        <f>VLOOKUP(C1195,'Completar SOFSE'!$A$19:$F$462,6,0)</f>
        <v>9549693</v>
      </c>
      <c r="I1195" s="64"/>
      <c r="J1195" s="75"/>
      <c r="K1195" s="75"/>
      <c r="L1195" s="46"/>
    </row>
    <row r="1196" spans="2:12">
      <c r="B1196" s="69" t="s">
        <v>40</v>
      </c>
      <c r="C1196" s="178"/>
      <c r="D1196" s="181"/>
      <c r="E1196" s="181"/>
      <c r="F1196" s="181"/>
      <c r="G1196" s="184"/>
      <c r="H1196" s="187"/>
      <c r="I1196" s="61"/>
      <c r="J1196" s="75"/>
      <c r="K1196" s="75"/>
      <c r="L1196" s="46"/>
    </row>
    <row r="1197" spans="2:12">
      <c r="B1197" s="69" t="s">
        <v>41</v>
      </c>
      <c r="C1197" s="178"/>
      <c r="D1197" s="181"/>
      <c r="E1197" s="181"/>
      <c r="F1197" s="181"/>
      <c r="G1197" s="184"/>
      <c r="H1197" s="187"/>
      <c r="I1197" s="61"/>
      <c r="J1197" s="75"/>
      <c r="K1197" s="75"/>
      <c r="L1197" s="46"/>
    </row>
    <row r="1198" spans="2:12">
      <c r="B1198" s="69" t="s">
        <v>42</v>
      </c>
      <c r="C1198" s="178"/>
      <c r="D1198" s="181"/>
      <c r="E1198" s="181"/>
      <c r="F1198" s="181"/>
      <c r="G1198" s="184"/>
      <c r="H1198" s="187"/>
      <c r="I1198" s="61"/>
      <c r="J1198" s="48"/>
      <c r="K1198" s="75"/>
      <c r="L1198" s="46"/>
    </row>
    <row r="1199" spans="2:12" ht="13.5" thickBot="1">
      <c r="B1199" s="103" t="s">
        <v>43</v>
      </c>
      <c r="C1199" s="179"/>
      <c r="D1199" s="182"/>
      <c r="E1199" s="182"/>
      <c r="F1199" s="182"/>
      <c r="G1199" s="185"/>
      <c r="H1199" s="188"/>
      <c r="I1199" s="62"/>
      <c r="J1199" s="51"/>
      <c r="K1199" s="63"/>
      <c r="L1199" s="52"/>
    </row>
    <row r="1200" spans="2:12">
      <c r="B1200" s="68" t="s">
        <v>39</v>
      </c>
      <c r="C1200" s="177">
        <f t="shared" ref="C1200" si="175">+C1195+1</f>
        <v>238</v>
      </c>
      <c r="D1200" s="180">
        <f>VLOOKUP(C1200,'Completar SOFSE'!$A$19:$E$462,2,0)</f>
        <v>1</v>
      </c>
      <c r="E1200" s="180" t="str">
        <f>VLOOKUP(C1200,'Completar SOFSE'!$A$19:$E$462,3,0)</f>
        <v>unidad</v>
      </c>
      <c r="F1200" s="180" t="str">
        <f>VLOOKUP(C1200,'Completar SOFSE'!$A$19:$E$462,4,0)</f>
        <v>NUM00830528540N</v>
      </c>
      <c r="G1200" s="183" t="str">
        <f>VLOOKUP(C1200,'Completar SOFSE'!$A$19:$E$462,5,0)</f>
        <v>CONDUCTO P/AIRE</v>
      </c>
      <c r="H1200" s="186">
        <f>VLOOKUP(C1200,'Completar SOFSE'!$A$19:$F$462,6,0)</f>
        <v>9553516</v>
      </c>
      <c r="I1200" s="64"/>
      <c r="J1200" s="75"/>
      <c r="K1200" s="75"/>
      <c r="L1200" s="46"/>
    </row>
    <row r="1201" spans="2:12">
      <c r="B1201" s="69" t="s">
        <v>40</v>
      </c>
      <c r="C1201" s="178"/>
      <c r="D1201" s="181"/>
      <c r="E1201" s="181"/>
      <c r="F1201" s="181"/>
      <c r="G1201" s="184"/>
      <c r="H1201" s="187"/>
      <c r="I1201" s="61"/>
      <c r="J1201" s="75"/>
      <c r="K1201" s="75"/>
      <c r="L1201" s="46"/>
    </row>
    <row r="1202" spans="2:12">
      <c r="B1202" s="69" t="s">
        <v>41</v>
      </c>
      <c r="C1202" s="178"/>
      <c r="D1202" s="181"/>
      <c r="E1202" s="181"/>
      <c r="F1202" s="181"/>
      <c r="G1202" s="184"/>
      <c r="H1202" s="187"/>
      <c r="I1202" s="61"/>
      <c r="J1202" s="75"/>
      <c r="K1202" s="75"/>
      <c r="L1202" s="46"/>
    </row>
    <row r="1203" spans="2:12">
      <c r="B1203" s="69" t="s">
        <v>42</v>
      </c>
      <c r="C1203" s="178"/>
      <c r="D1203" s="181"/>
      <c r="E1203" s="181"/>
      <c r="F1203" s="181"/>
      <c r="G1203" s="184"/>
      <c r="H1203" s="187"/>
      <c r="I1203" s="61"/>
      <c r="J1203" s="48"/>
      <c r="K1203" s="75"/>
      <c r="L1203" s="46"/>
    </row>
    <row r="1204" spans="2:12" ht="13.5" thickBot="1">
      <c r="B1204" s="103" t="s">
        <v>43</v>
      </c>
      <c r="C1204" s="179"/>
      <c r="D1204" s="182"/>
      <c r="E1204" s="182"/>
      <c r="F1204" s="182"/>
      <c r="G1204" s="185"/>
      <c r="H1204" s="188"/>
      <c r="I1204" s="62"/>
      <c r="J1204" s="51"/>
      <c r="K1204" s="63"/>
      <c r="L1204" s="52"/>
    </row>
    <row r="1205" spans="2:12">
      <c r="B1205" s="68" t="s">
        <v>39</v>
      </c>
      <c r="C1205" s="177">
        <f>+C1200+1</f>
        <v>239</v>
      </c>
      <c r="D1205" s="180">
        <f>VLOOKUP(C1205,'Completar SOFSE'!$A$19:$E$462,2,0)</f>
        <v>1</v>
      </c>
      <c r="E1205" s="180" t="str">
        <f>VLOOKUP(C1205,'Completar SOFSE'!$A$19:$E$462,3,0)</f>
        <v>unidad</v>
      </c>
      <c r="F1205" s="180" t="str">
        <f>VLOOKUP(C1205,'Completar SOFSE'!$A$19:$E$462,4,0)</f>
        <v>NUM00860947290N</v>
      </c>
      <c r="G1205" s="183" t="str">
        <f>VLOOKUP(C1205,'Completar SOFSE'!$A$19:$E$462,5,0)</f>
        <v>CONJ.RESIST.TUB.RE17,,6000/120</v>
      </c>
      <c r="H1205" s="186">
        <f>VLOOKUP(C1205,'Completar SOFSE'!$A$19:$F$462,6,0)</f>
        <v>8470928</v>
      </c>
      <c r="I1205" s="64"/>
      <c r="J1205" s="75"/>
      <c r="K1205" s="75"/>
      <c r="L1205" s="46"/>
    </row>
    <row r="1206" spans="2:12">
      <c r="B1206" s="69" t="s">
        <v>40</v>
      </c>
      <c r="C1206" s="178"/>
      <c r="D1206" s="181"/>
      <c r="E1206" s="181"/>
      <c r="F1206" s="181"/>
      <c r="G1206" s="184"/>
      <c r="H1206" s="187"/>
      <c r="I1206" s="61"/>
      <c r="J1206" s="75"/>
      <c r="K1206" s="75"/>
      <c r="L1206" s="46"/>
    </row>
    <row r="1207" spans="2:12">
      <c r="B1207" s="69" t="s">
        <v>41</v>
      </c>
      <c r="C1207" s="178"/>
      <c r="D1207" s="181"/>
      <c r="E1207" s="181"/>
      <c r="F1207" s="181"/>
      <c r="G1207" s="184"/>
      <c r="H1207" s="187"/>
      <c r="I1207" s="61"/>
      <c r="J1207" s="75"/>
      <c r="K1207" s="75"/>
      <c r="L1207" s="46"/>
    </row>
    <row r="1208" spans="2:12">
      <c r="B1208" s="69" t="s">
        <v>42</v>
      </c>
      <c r="C1208" s="178"/>
      <c r="D1208" s="181"/>
      <c r="E1208" s="181"/>
      <c r="F1208" s="181"/>
      <c r="G1208" s="184"/>
      <c r="H1208" s="187"/>
      <c r="I1208" s="61"/>
      <c r="J1208" s="48"/>
      <c r="K1208" s="75"/>
      <c r="L1208" s="46"/>
    </row>
    <row r="1209" spans="2:12" ht="13.5" thickBot="1">
      <c r="B1209" s="103" t="s">
        <v>43</v>
      </c>
      <c r="C1209" s="179"/>
      <c r="D1209" s="182"/>
      <c r="E1209" s="182"/>
      <c r="F1209" s="182"/>
      <c r="G1209" s="185"/>
      <c r="H1209" s="188"/>
      <c r="I1209" s="62"/>
      <c r="J1209" s="51"/>
      <c r="K1209" s="63"/>
      <c r="L1209" s="52"/>
    </row>
    <row r="1210" spans="2:12">
      <c r="B1210" s="68" t="s">
        <v>39</v>
      </c>
      <c r="C1210" s="177">
        <f t="shared" ref="C1210" si="176">+C1205+1</f>
        <v>240</v>
      </c>
      <c r="D1210" s="180">
        <f>VLOOKUP(C1210,'Completar SOFSE'!$A$19:$E$462,2,0)</f>
        <v>1</v>
      </c>
      <c r="E1210" s="180" t="str">
        <f>VLOOKUP(C1210,'Completar SOFSE'!$A$19:$E$462,3,0)</f>
        <v>unidad</v>
      </c>
      <c r="F1210" s="180" t="str">
        <f>VLOOKUP(C1210,'Completar SOFSE'!$A$19:$E$462,4,0)</f>
        <v>NUM00850523630N</v>
      </c>
      <c r="G1210" s="183" t="str">
        <f>VLOOKUP(C1210,'Completar SOFSE'!$A$19:$E$462,5,0)</f>
        <v>VÁLVULA DE RETENCIÓN P.M. 2-A-2, HORIZONTAL, COMP. R/F 8331916</v>
      </c>
      <c r="H1210" s="186">
        <f>VLOOKUP(C1210,'Completar SOFSE'!$A$19:$F$462,6,0)</f>
        <v>8331916</v>
      </c>
      <c r="I1210" s="64"/>
      <c r="J1210" s="75"/>
      <c r="K1210" s="75"/>
      <c r="L1210" s="46"/>
    </row>
    <row r="1211" spans="2:12">
      <c r="B1211" s="69" t="s">
        <v>40</v>
      </c>
      <c r="C1211" s="178"/>
      <c r="D1211" s="181"/>
      <c r="E1211" s="181"/>
      <c r="F1211" s="181"/>
      <c r="G1211" s="184"/>
      <c r="H1211" s="187"/>
      <c r="I1211" s="61"/>
      <c r="J1211" s="75"/>
      <c r="K1211" s="75"/>
      <c r="L1211" s="46"/>
    </row>
    <row r="1212" spans="2:12">
      <c r="B1212" s="69" t="s">
        <v>41</v>
      </c>
      <c r="C1212" s="178"/>
      <c r="D1212" s="181"/>
      <c r="E1212" s="181"/>
      <c r="F1212" s="181"/>
      <c r="G1212" s="184"/>
      <c r="H1212" s="187"/>
      <c r="I1212" s="61"/>
      <c r="J1212" s="75"/>
      <c r="K1212" s="75"/>
      <c r="L1212" s="46"/>
    </row>
    <row r="1213" spans="2:12">
      <c r="B1213" s="69" t="s">
        <v>42</v>
      </c>
      <c r="C1213" s="178"/>
      <c r="D1213" s="181"/>
      <c r="E1213" s="181"/>
      <c r="F1213" s="181"/>
      <c r="G1213" s="184"/>
      <c r="H1213" s="187"/>
      <c r="I1213" s="61"/>
      <c r="J1213" s="48"/>
      <c r="K1213" s="75"/>
      <c r="L1213" s="46"/>
    </row>
    <row r="1214" spans="2:12" ht="13.5" thickBot="1">
      <c r="B1214" s="103" t="s">
        <v>43</v>
      </c>
      <c r="C1214" s="179"/>
      <c r="D1214" s="182"/>
      <c r="E1214" s="182"/>
      <c r="F1214" s="182"/>
      <c r="G1214" s="185"/>
      <c r="H1214" s="188"/>
      <c r="I1214" s="62"/>
      <c r="J1214" s="51"/>
      <c r="K1214" s="63"/>
      <c r="L1214" s="52"/>
    </row>
    <row r="1215" spans="2:12">
      <c r="B1215" s="68" t="s">
        <v>39</v>
      </c>
      <c r="C1215" s="177">
        <f t="shared" ref="C1215" si="177">+C1210+1</f>
        <v>241</v>
      </c>
      <c r="D1215" s="180">
        <f>VLOOKUP(C1215,'Completar SOFSE'!$A$19:$E$462,2,0)</f>
        <v>1</v>
      </c>
      <c r="E1215" s="180" t="str">
        <f>VLOOKUP(C1215,'Completar SOFSE'!$A$19:$E$462,3,0)</f>
        <v>unidad</v>
      </c>
      <c r="F1215" s="180" t="str">
        <f>VLOOKUP(C1215,'Completar SOFSE'!$A$19:$E$462,4,0)</f>
        <v>NUM00860951910N</v>
      </c>
      <c r="G1215" s="183" t="str">
        <f>VLOOKUP(C1215,'Completar SOFSE'!$A$19:$E$462,5,0)</f>
        <v>Diodo silicÃn 3 A  de módulo de circuito para locomotoras GM.</v>
      </c>
      <c r="H1215" s="186">
        <f>VLOOKUP(C1215,'Completar SOFSE'!$A$19:$F$462,6,0)</f>
        <v>8421019</v>
      </c>
      <c r="I1215" s="64"/>
      <c r="J1215" s="75"/>
      <c r="K1215" s="75"/>
      <c r="L1215" s="46"/>
    </row>
    <row r="1216" spans="2:12">
      <c r="B1216" s="69" t="s">
        <v>40</v>
      </c>
      <c r="C1216" s="178"/>
      <c r="D1216" s="181"/>
      <c r="E1216" s="181"/>
      <c r="F1216" s="181"/>
      <c r="G1216" s="184"/>
      <c r="H1216" s="187"/>
      <c r="I1216" s="61"/>
      <c r="J1216" s="75"/>
      <c r="K1216" s="75"/>
      <c r="L1216" s="46"/>
    </row>
    <row r="1217" spans="2:12">
      <c r="B1217" s="69" t="s">
        <v>41</v>
      </c>
      <c r="C1217" s="178"/>
      <c r="D1217" s="181"/>
      <c r="E1217" s="181"/>
      <c r="F1217" s="181"/>
      <c r="G1217" s="184"/>
      <c r="H1217" s="187"/>
      <c r="I1217" s="61"/>
      <c r="J1217" s="75"/>
      <c r="K1217" s="75"/>
      <c r="L1217" s="46"/>
    </row>
    <row r="1218" spans="2:12">
      <c r="B1218" s="69" t="s">
        <v>42</v>
      </c>
      <c r="C1218" s="178"/>
      <c r="D1218" s="181"/>
      <c r="E1218" s="181"/>
      <c r="F1218" s="181"/>
      <c r="G1218" s="184"/>
      <c r="H1218" s="187"/>
      <c r="I1218" s="61"/>
      <c r="J1218" s="48"/>
      <c r="K1218" s="75"/>
      <c r="L1218" s="46"/>
    </row>
    <row r="1219" spans="2:12" ht="13.5" thickBot="1">
      <c r="B1219" s="103" t="s">
        <v>43</v>
      </c>
      <c r="C1219" s="179"/>
      <c r="D1219" s="182"/>
      <c r="E1219" s="182"/>
      <c r="F1219" s="182"/>
      <c r="G1219" s="185"/>
      <c r="H1219" s="188"/>
      <c r="I1219" s="62"/>
      <c r="J1219" s="51"/>
      <c r="K1219" s="63"/>
      <c r="L1219" s="52"/>
    </row>
    <row r="1220" spans="2:12">
      <c r="B1220" s="68" t="s">
        <v>39</v>
      </c>
      <c r="C1220" s="177">
        <f t="shared" ref="C1220" si="178">+C1215+1</f>
        <v>242</v>
      </c>
      <c r="D1220" s="180">
        <f>VLOOKUP(C1220,'Completar SOFSE'!$A$19:$E$462,2,0)</f>
        <v>1</v>
      </c>
      <c r="E1220" s="180" t="str">
        <f>VLOOKUP(C1220,'Completar SOFSE'!$A$19:$E$462,3,0)</f>
        <v>unidad</v>
      </c>
      <c r="F1220" s="180" t="str">
        <f>VLOOKUP(C1220,'Completar SOFSE'!$A$19:$E$462,4,0)</f>
        <v>NUM00860927130N</v>
      </c>
      <c r="G1220" s="183" t="str">
        <f>VLOOKUP(C1220,'Completar SOFSE'!$A$19:$E$462,5,0)</f>
        <v>DIODO ZENER Z1-Z3 - LOCOMOTORA GM</v>
      </c>
      <c r="H1220" s="186">
        <f>VLOOKUP(C1220,'Completar SOFSE'!$A$19:$F$462,6,0)</f>
        <v>8331020</v>
      </c>
      <c r="I1220" s="64"/>
      <c r="J1220" s="75"/>
      <c r="K1220" s="75"/>
      <c r="L1220" s="46"/>
    </row>
    <row r="1221" spans="2:12">
      <c r="B1221" s="69" t="s">
        <v>40</v>
      </c>
      <c r="C1221" s="178"/>
      <c r="D1221" s="181"/>
      <c r="E1221" s="181"/>
      <c r="F1221" s="181"/>
      <c r="G1221" s="184"/>
      <c r="H1221" s="187"/>
      <c r="I1221" s="61"/>
      <c r="J1221" s="75"/>
      <c r="K1221" s="75"/>
      <c r="L1221" s="46"/>
    </row>
    <row r="1222" spans="2:12">
      <c r="B1222" s="69" t="s">
        <v>41</v>
      </c>
      <c r="C1222" s="178"/>
      <c r="D1222" s="181"/>
      <c r="E1222" s="181"/>
      <c r="F1222" s="181"/>
      <c r="G1222" s="184"/>
      <c r="H1222" s="187"/>
      <c r="I1222" s="61"/>
      <c r="J1222" s="75"/>
      <c r="K1222" s="75"/>
      <c r="L1222" s="46"/>
    </row>
    <row r="1223" spans="2:12">
      <c r="B1223" s="69" t="s">
        <v>42</v>
      </c>
      <c r="C1223" s="178"/>
      <c r="D1223" s="181"/>
      <c r="E1223" s="181"/>
      <c r="F1223" s="181"/>
      <c r="G1223" s="184"/>
      <c r="H1223" s="187"/>
      <c r="I1223" s="61"/>
      <c r="J1223" s="48"/>
      <c r="K1223" s="75"/>
      <c r="L1223" s="46"/>
    </row>
    <row r="1224" spans="2:12" ht="13.5" thickBot="1">
      <c r="B1224" s="103" t="s">
        <v>43</v>
      </c>
      <c r="C1224" s="179"/>
      <c r="D1224" s="182"/>
      <c r="E1224" s="182"/>
      <c r="F1224" s="182"/>
      <c r="G1224" s="185"/>
      <c r="H1224" s="188"/>
      <c r="I1224" s="62"/>
      <c r="J1224" s="51"/>
      <c r="K1224" s="63"/>
      <c r="L1224" s="52"/>
    </row>
    <row r="1225" spans="2:12">
      <c r="B1225" s="68" t="s">
        <v>39</v>
      </c>
      <c r="C1225" s="177">
        <f>+C1220+1</f>
        <v>243</v>
      </c>
      <c r="D1225" s="180">
        <f>VLOOKUP(C1225,'Completar SOFSE'!$A$19:$E$462,2,0)</f>
        <v>1</v>
      </c>
      <c r="E1225" s="180" t="str">
        <f>VLOOKUP(C1225,'Completar SOFSE'!$A$19:$E$462,3,0)</f>
        <v>unidad</v>
      </c>
      <c r="F1225" s="180" t="str">
        <f>VLOOKUP(C1225,'Completar SOFSE'!$A$19:$E$462,4,0)</f>
        <v>NUM00860942130N</v>
      </c>
      <c r="G1225" s="183" t="str">
        <f>VLOOKUP(C1225,'Completar SOFSE'!$A$19:$E$462,5,0)</f>
        <v>DIODO ZENER</v>
      </c>
      <c r="H1225" s="186">
        <f>VLOOKUP(C1225,'Completar SOFSE'!$A$19:$F$462,6,0)</f>
        <v>8398256</v>
      </c>
      <c r="I1225" s="64"/>
      <c r="J1225" s="75"/>
      <c r="K1225" s="75"/>
      <c r="L1225" s="46"/>
    </row>
    <row r="1226" spans="2:12">
      <c r="B1226" s="69" t="s">
        <v>40</v>
      </c>
      <c r="C1226" s="178"/>
      <c r="D1226" s="181"/>
      <c r="E1226" s="181"/>
      <c r="F1226" s="181"/>
      <c r="G1226" s="184"/>
      <c r="H1226" s="187"/>
      <c r="I1226" s="61"/>
      <c r="J1226" s="75"/>
      <c r="K1226" s="75"/>
      <c r="L1226" s="46"/>
    </row>
    <row r="1227" spans="2:12">
      <c r="B1227" s="69" t="s">
        <v>41</v>
      </c>
      <c r="C1227" s="178"/>
      <c r="D1227" s="181"/>
      <c r="E1227" s="181"/>
      <c r="F1227" s="181"/>
      <c r="G1227" s="184"/>
      <c r="H1227" s="187"/>
      <c r="I1227" s="61"/>
      <c r="J1227" s="75"/>
      <c r="K1227" s="75"/>
      <c r="L1227" s="46"/>
    </row>
    <row r="1228" spans="2:12">
      <c r="B1228" s="69" t="s">
        <v>42</v>
      </c>
      <c r="C1228" s="178"/>
      <c r="D1228" s="181"/>
      <c r="E1228" s="181"/>
      <c r="F1228" s="181"/>
      <c r="G1228" s="184"/>
      <c r="H1228" s="187"/>
      <c r="I1228" s="61"/>
      <c r="J1228" s="48"/>
      <c r="K1228" s="75"/>
      <c r="L1228" s="46"/>
    </row>
    <row r="1229" spans="2:12" ht="13.5" thickBot="1">
      <c r="B1229" s="103" t="s">
        <v>43</v>
      </c>
      <c r="C1229" s="179"/>
      <c r="D1229" s="182"/>
      <c r="E1229" s="182"/>
      <c r="F1229" s="182"/>
      <c r="G1229" s="185"/>
      <c r="H1229" s="188"/>
      <c r="I1229" s="62"/>
      <c r="J1229" s="51"/>
      <c r="K1229" s="63"/>
      <c r="L1229" s="52"/>
    </row>
    <row r="1230" spans="2:12">
      <c r="B1230" s="68" t="s">
        <v>39</v>
      </c>
      <c r="C1230" s="177">
        <f t="shared" ref="C1230" si="179">+C1225+1</f>
        <v>244</v>
      </c>
      <c r="D1230" s="180">
        <f>VLOOKUP(C1230,'Completar SOFSE'!$A$19:$E$462,2,0)</f>
        <v>20</v>
      </c>
      <c r="E1230" s="180" t="str">
        <f>VLOOKUP(C1230,'Completar SOFSE'!$A$19:$E$462,3,0)</f>
        <v>unidad</v>
      </c>
      <c r="F1230" s="180" t="str">
        <f>VLOOKUP(C1230,'Completar SOFSE'!$A$19:$E$462,4,0)</f>
        <v>NUM00860968460N</v>
      </c>
      <c r="G1230" s="183" t="str">
        <f>VLOOKUP(C1230,'Completar SOFSE'!$A$19:$E$462,5,0)</f>
        <v>FUSIBLE 60A 250V CAMP. D14</v>
      </c>
      <c r="H1230" s="186">
        <f>VLOOKUP(C1230,'Completar SOFSE'!$A$19:$F$462,6,0)</f>
        <v>8004546</v>
      </c>
      <c r="I1230" s="64"/>
      <c r="J1230" s="75"/>
      <c r="K1230" s="75"/>
      <c r="L1230" s="46"/>
    </row>
    <row r="1231" spans="2:12">
      <c r="B1231" s="69" t="s">
        <v>40</v>
      </c>
      <c r="C1231" s="178"/>
      <c r="D1231" s="181"/>
      <c r="E1231" s="181"/>
      <c r="F1231" s="181"/>
      <c r="G1231" s="184"/>
      <c r="H1231" s="187"/>
      <c r="I1231" s="61"/>
      <c r="J1231" s="75"/>
      <c r="K1231" s="75"/>
      <c r="L1231" s="46"/>
    </row>
    <row r="1232" spans="2:12">
      <c r="B1232" s="69" t="s">
        <v>41</v>
      </c>
      <c r="C1232" s="178"/>
      <c r="D1232" s="181"/>
      <c r="E1232" s="181"/>
      <c r="F1232" s="181"/>
      <c r="G1232" s="184"/>
      <c r="H1232" s="187"/>
      <c r="I1232" s="61"/>
      <c r="J1232" s="75"/>
      <c r="K1232" s="75"/>
      <c r="L1232" s="46"/>
    </row>
    <row r="1233" spans="2:12">
      <c r="B1233" s="69" t="s">
        <v>42</v>
      </c>
      <c r="C1233" s="178"/>
      <c r="D1233" s="181"/>
      <c r="E1233" s="181"/>
      <c r="F1233" s="181"/>
      <c r="G1233" s="184"/>
      <c r="H1233" s="187"/>
      <c r="I1233" s="61"/>
      <c r="J1233" s="48"/>
      <c r="K1233" s="75"/>
      <c r="L1233" s="46"/>
    </row>
    <row r="1234" spans="2:12" ht="13.5" thickBot="1">
      <c r="B1234" s="103" t="s">
        <v>43</v>
      </c>
      <c r="C1234" s="179"/>
      <c r="D1234" s="182"/>
      <c r="E1234" s="182"/>
      <c r="F1234" s="182"/>
      <c r="G1234" s="185"/>
      <c r="H1234" s="188"/>
      <c r="I1234" s="62"/>
      <c r="J1234" s="51"/>
      <c r="K1234" s="63"/>
      <c r="L1234" s="52"/>
    </row>
    <row r="1235" spans="2:12">
      <c r="B1235" s="68" t="s">
        <v>39</v>
      </c>
      <c r="C1235" s="177">
        <f t="shared" ref="C1235" si="180">+C1230+1</f>
        <v>245</v>
      </c>
      <c r="D1235" s="180">
        <f>VLOOKUP(C1235,'Completar SOFSE'!$A$19:$E$462,2,0)</f>
        <v>1</v>
      </c>
      <c r="E1235" s="180" t="str">
        <f>VLOOKUP(C1235,'Completar SOFSE'!$A$19:$E$462,3,0)</f>
        <v>unidad</v>
      </c>
      <c r="F1235" s="180" t="str">
        <f>VLOOKUP(C1235,'Completar SOFSE'!$A$19:$E$462,4,0)</f>
        <v>NUM00860605210N</v>
      </c>
      <c r="G1235" s="183" t="str">
        <f>VLOOKUP(C1235,'Completar SOFSE'!$A$19:$E$462,5,0)</f>
        <v>CONTACTOR BFA RF 8332661</v>
      </c>
      <c r="H1235" s="186">
        <f>VLOOKUP(C1235,'Completar SOFSE'!$A$19:$F$462,6,0)</f>
        <v>8332661</v>
      </c>
      <c r="I1235" s="64"/>
      <c r="J1235" s="75"/>
      <c r="K1235" s="75"/>
      <c r="L1235" s="46"/>
    </row>
    <row r="1236" spans="2:12">
      <c r="B1236" s="69" t="s">
        <v>40</v>
      </c>
      <c r="C1236" s="178"/>
      <c r="D1236" s="181"/>
      <c r="E1236" s="181"/>
      <c r="F1236" s="181"/>
      <c r="G1236" s="184"/>
      <c r="H1236" s="187"/>
      <c r="I1236" s="61"/>
      <c r="J1236" s="75"/>
      <c r="K1236" s="75"/>
      <c r="L1236" s="46"/>
    </row>
    <row r="1237" spans="2:12">
      <c r="B1237" s="69" t="s">
        <v>41</v>
      </c>
      <c r="C1237" s="178"/>
      <c r="D1237" s="181"/>
      <c r="E1237" s="181"/>
      <c r="F1237" s="181"/>
      <c r="G1237" s="184"/>
      <c r="H1237" s="187"/>
      <c r="I1237" s="61"/>
      <c r="J1237" s="75"/>
      <c r="K1237" s="75"/>
      <c r="L1237" s="46"/>
    </row>
    <row r="1238" spans="2:12">
      <c r="B1238" s="69" t="s">
        <v>42</v>
      </c>
      <c r="C1238" s="178"/>
      <c r="D1238" s="181"/>
      <c r="E1238" s="181"/>
      <c r="F1238" s="181"/>
      <c r="G1238" s="184"/>
      <c r="H1238" s="187"/>
      <c r="I1238" s="61"/>
      <c r="J1238" s="48"/>
      <c r="K1238" s="75"/>
      <c r="L1238" s="46"/>
    </row>
    <row r="1239" spans="2:12" ht="13.5" thickBot="1">
      <c r="B1239" s="103" t="s">
        <v>43</v>
      </c>
      <c r="C1239" s="179"/>
      <c r="D1239" s="182"/>
      <c r="E1239" s="182"/>
      <c r="F1239" s="182"/>
      <c r="G1239" s="185"/>
      <c r="H1239" s="188"/>
      <c r="I1239" s="62"/>
      <c r="J1239" s="51"/>
      <c r="K1239" s="63"/>
      <c r="L1239" s="52"/>
    </row>
    <row r="1240" spans="2:12">
      <c r="B1240" s="68" t="s">
        <v>39</v>
      </c>
      <c r="C1240" s="177">
        <f t="shared" ref="C1240" si="181">+C1235+1</f>
        <v>246</v>
      </c>
      <c r="D1240" s="180">
        <f>VLOOKUP(C1240,'Completar SOFSE'!$A$19:$E$462,2,0)</f>
        <v>1</v>
      </c>
      <c r="E1240" s="180" t="str">
        <f>VLOOKUP(C1240,'Completar SOFSE'!$A$19:$E$462,3,0)</f>
        <v>unidad</v>
      </c>
      <c r="F1240" s="180" t="str">
        <f>VLOOKUP(C1240,'Completar SOFSE'!$A$19:$E$462,4,0)</f>
        <v>NUM00860605810N</v>
      </c>
      <c r="G1240" s="183" t="str">
        <f>VLOOKUP(C1240,'Completar SOFSE'!$A$19:$E$462,5,0)</f>
        <v>BOBINA</v>
      </c>
      <c r="H1240" s="186">
        <f>VLOOKUP(C1240,'Completar SOFSE'!$A$19:$F$462,6,0)</f>
        <v>8358489</v>
      </c>
      <c r="I1240" s="64"/>
      <c r="J1240" s="75"/>
      <c r="K1240" s="75"/>
      <c r="L1240" s="46"/>
    </row>
    <row r="1241" spans="2:12">
      <c r="B1241" s="69" t="s">
        <v>40</v>
      </c>
      <c r="C1241" s="178"/>
      <c r="D1241" s="181"/>
      <c r="E1241" s="181"/>
      <c r="F1241" s="181"/>
      <c r="G1241" s="184"/>
      <c r="H1241" s="187"/>
      <c r="I1241" s="61"/>
      <c r="J1241" s="75"/>
      <c r="K1241" s="75"/>
      <c r="L1241" s="46"/>
    </row>
    <row r="1242" spans="2:12">
      <c r="B1242" s="69" t="s">
        <v>41</v>
      </c>
      <c r="C1242" s="178"/>
      <c r="D1242" s="181"/>
      <c r="E1242" s="181"/>
      <c r="F1242" s="181"/>
      <c r="G1242" s="184"/>
      <c r="H1242" s="187"/>
      <c r="I1242" s="61"/>
      <c r="J1242" s="75"/>
      <c r="K1242" s="75"/>
      <c r="L1242" s="46"/>
    </row>
    <row r="1243" spans="2:12">
      <c r="B1243" s="69" t="s">
        <v>42</v>
      </c>
      <c r="C1243" s="178"/>
      <c r="D1243" s="181"/>
      <c r="E1243" s="181"/>
      <c r="F1243" s="181"/>
      <c r="G1243" s="184"/>
      <c r="H1243" s="187"/>
      <c r="I1243" s="61"/>
      <c r="J1243" s="48"/>
      <c r="K1243" s="75"/>
      <c r="L1243" s="46"/>
    </row>
    <row r="1244" spans="2:12" ht="13.5" thickBot="1">
      <c r="B1244" s="103" t="s">
        <v>43</v>
      </c>
      <c r="C1244" s="179"/>
      <c r="D1244" s="182"/>
      <c r="E1244" s="182"/>
      <c r="F1244" s="182"/>
      <c r="G1244" s="185"/>
      <c r="H1244" s="188"/>
      <c r="I1244" s="62"/>
      <c r="J1244" s="51"/>
      <c r="K1244" s="63"/>
      <c r="L1244" s="52"/>
    </row>
    <row r="1245" spans="2:12">
      <c r="B1245" s="68" t="s">
        <v>39</v>
      </c>
      <c r="C1245" s="177">
        <f>+C1240+1</f>
        <v>247</v>
      </c>
      <c r="D1245" s="180">
        <f>VLOOKUP(C1245,'Completar SOFSE'!$A$19:$E$462,2,0)</f>
        <v>1</v>
      </c>
      <c r="E1245" s="180" t="str">
        <f>VLOOKUP(C1245,'Completar SOFSE'!$A$19:$E$462,3,0)</f>
        <v>unidad</v>
      </c>
      <c r="F1245" s="180" t="str">
        <f>VLOOKUP(C1245,'Completar SOFSE'!$A$19:$E$462,4,0)</f>
        <v>NUM00860706650N</v>
      </c>
      <c r="G1245" s="183" t="str">
        <f>VLOOKUP(C1245,'Completar SOFSE'!$A$19:$E$462,5,0)</f>
        <v>ALOJAMIENTO P/CONTACTO FIJO</v>
      </c>
      <c r="H1245" s="186">
        <f>VLOOKUP(C1245,'Completar SOFSE'!$A$19:$F$462,6,0)</f>
        <v>8373349</v>
      </c>
      <c r="I1245" s="64"/>
      <c r="J1245" s="75"/>
      <c r="K1245" s="75"/>
      <c r="L1245" s="46"/>
    </row>
    <row r="1246" spans="2:12">
      <c r="B1246" s="69" t="s">
        <v>40</v>
      </c>
      <c r="C1246" s="178"/>
      <c r="D1246" s="181"/>
      <c r="E1246" s="181"/>
      <c r="F1246" s="181"/>
      <c r="G1246" s="184"/>
      <c r="H1246" s="187"/>
      <c r="I1246" s="61"/>
      <c r="J1246" s="75"/>
      <c r="K1246" s="75"/>
      <c r="L1246" s="46"/>
    </row>
    <row r="1247" spans="2:12">
      <c r="B1247" s="69" t="s">
        <v>41</v>
      </c>
      <c r="C1247" s="178"/>
      <c r="D1247" s="181"/>
      <c r="E1247" s="181"/>
      <c r="F1247" s="181"/>
      <c r="G1247" s="184"/>
      <c r="H1247" s="187"/>
      <c r="I1247" s="61"/>
      <c r="J1247" s="75"/>
      <c r="K1247" s="75"/>
      <c r="L1247" s="46"/>
    </row>
    <row r="1248" spans="2:12">
      <c r="B1248" s="69" t="s">
        <v>42</v>
      </c>
      <c r="C1248" s="178"/>
      <c r="D1248" s="181"/>
      <c r="E1248" s="181"/>
      <c r="F1248" s="181"/>
      <c r="G1248" s="184"/>
      <c r="H1248" s="187"/>
      <c r="I1248" s="61"/>
      <c r="J1248" s="48"/>
      <c r="K1248" s="75"/>
      <c r="L1248" s="46"/>
    </row>
    <row r="1249" spans="2:12" ht="13.5" thickBot="1">
      <c r="B1249" s="103" t="s">
        <v>43</v>
      </c>
      <c r="C1249" s="179"/>
      <c r="D1249" s="182"/>
      <c r="E1249" s="182"/>
      <c r="F1249" s="182"/>
      <c r="G1249" s="185"/>
      <c r="H1249" s="188"/>
      <c r="I1249" s="62"/>
      <c r="J1249" s="51"/>
      <c r="K1249" s="63"/>
      <c r="L1249" s="52"/>
    </row>
    <row r="1250" spans="2:12">
      <c r="B1250" s="68" t="s">
        <v>39</v>
      </c>
      <c r="C1250" s="177">
        <f t="shared" ref="C1250" si="182">+C1245+1</f>
        <v>248</v>
      </c>
      <c r="D1250" s="180">
        <f>VLOOKUP(C1250,'Completar SOFSE'!$A$19:$E$462,2,0)</f>
        <v>2</v>
      </c>
      <c r="E1250" s="180" t="str">
        <f>VLOOKUP(C1250,'Completar SOFSE'!$A$19:$E$462,3,0)</f>
        <v>unidad</v>
      </c>
      <c r="F1250" s="180" t="str">
        <f>VLOOKUP(C1250,'Completar SOFSE'!$A$19:$E$462,4,0)</f>
        <v>NUM00860619450N</v>
      </c>
      <c r="G1250" s="183" t="str">
        <f>VLOOKUP(C1250,'Completar SOFSE'!$A$19:$E$462,5,0)</f>
        <v>JUEGO DE REPARACIÓN DE CONTACTOR DE POTENCIA. R/F 9098726</v>
      </c>
      <c r="H1250" s="186">
        <f>VLOOKUP(C1250,'Completar SOFSE'!$A$19:$F$462,6,0)</f>
        <v>9098726</v>
      </c>
      <c r="I1250" s="64"/>
      <c r="J1250" s="75"/>
      <c r="K1250" s="75"/>
      <c r="L1250" s="46"/>
    </row>
    <row r="1251" spans="2:12">
      <c r="B1251" s="69" t="s">
        <v>40</v>
      </c>
      <c r="C1251" s="178"/>
      <c r="D1251" s="181"/>
      <c r="E1251" s="181"/>
      <c r="F1251" s="181"/>
      <c r="G1251" s="184"/>
      <c r="H1251" s="187"/>
      <c r="I1251" s="61"/>
      <c r="J1251" s="75"/>
      <c r="K1251" s="75"/>
      <c r="L1251" s="46"/>
    </row>
    <row r="1252" spans="2:12">
      <c r="B1252" s="69" t="s">
        <v>41</v>
      </c>
      <c r="C1252" s="178"/>
      <c r="D1252" s="181"/>
      <c r="E1252" s="181"/>
      <c r="F1252" s="181"/>
      <c r="G1252" s="184"/>
      <c r="H1252" s="187"/>
      <c r="I1252" s="61"/>
      <c r="J1252" s="75"/>
      <c r="K1252" s="75"/>
      <c r="L1252" s="46"/>
    </row>
    <row r="1253" spans="2:12">
      <c r="B1253" s="69" t="s">
        <v>42</v>
      </c>
      <c r="C1253" s="178"/>
      <c r="D1253" s="181"/>
      <c r="E1253" s="181"/>
      <c r="F1253" s="181"/>
      <c r="G1253" s="184"/>
      <c r="H1253" s="187"/>
      <c r="I1253" s="61"/>
      <c r="J1253" s="48"/>
      <c r="K1253" s="75"/>
      <c r="L1253" s="46"/>
    </row>
    <row r="1254" spans="2:12" ht="13.5" thickBot="1">
      <c r="B1254" s="103" t="s">
        <v>43</v>
      </c>
      <c r="C1254" s="179"/>
      <c r="D1254" s="182"/>
      <c r="E1254" s="182"/>
      <c r="F1254" s="182"/>
      <c r="G1254" s="185"/>
      <c r="H1254" s="188"/>
      <c r="I1254" s="62"/>
      <c r="J1254" s="51"/>
      <c r="K1254" s="63"/>
      <c r="L1254" s="52"/>
    </row>
    <row r="1255" spans="2:12">
      <c r="B1255" s="68" t="s">
        <v>39</v>
      </c>
      <c r="C1255" s="177">
        <f t="shared" ref="C1255" si="183">+C1250+1</f>
        <v>249</v>
      </c>
      <c r="D1255" s="180">
        <f>VLOOKUP(C1255,'Completar SOFSE'!$A$19:$E$462,2,0)</f>
        <v>1</v>
      </c>
      <c r="E1255" s="180" t="str">
        <f>VLOOKUP(C1255,'Completar SOFSE'!$A$19:$E$462,3,0)</f>
        <v>unidad</v>
      </c>
      <c r="F1255" s="180" t="str">
        <f>VLOOKUP(C1255,'Completar SOFSE'!$A$19:$E$462,4,0)</f>
        <v>NUM00860927350N</v>
      </c>
      <c r="G1255" s="183" t="str">
        <f>VLOOKUP(C1255,'Completar SOFSE'!$A$19:$E$462,5,0)</f>
        <v>RECTIFICADOR PUENTE CD GR - R/F 8385325</v>
      </c>
      <c r="H1255" s="186">
        <f>VLOOKUP(C1255,'Completar SOFSE'!$A$19:$F$462,6,0)</f>
        <v>8385325</v>
      </c>
      <c r="I1255" s="64"/>
      <c r="J1255" s="75"/>
      <c r="K1255" s="75"/>
      <c r="L1255" s="46"/>
    </row>
    <row r="1256" spans="2:12">
      <c r="B1256" s="69" t="s">
        <v>40</v>
      </c>
      <c r="C1256" s="178"/>
      <c r="D1256" s="181"/>
      <c r="E1256" s="181"/>
      <c r="F1256" s="181"/>
      <c r="G1256" s="184"/>
      <c r="H1256" s="187"/>
      <c r="I1256" s="61"/>
      <c r="J1256" s="75"/>
      <c r="K1256" s="75"/>
      <c r="L1256" s="46"/>
    </row>
    <row r="1257" spans="2:12">
      <c r="B1257" s="69" t="s">
        <v>41</v>
      </c>
      <c r="C1257" s="178"/>
      <c r="D1257" s="181"/>
      <c r="E1257" s="181"/>
      <c r="F1257" s="181"/>
      <c r="G1257" s="184"/>
      <c r="H1257" s="187"/>
      <c r="I1257" s="61"/>
      <c r="J1257" s="75"/>
      <c r="K1257" s="75"/>
      <c r="L1257" s="46"/>
    </row>
    <row r="1258" spans="2:12">
      <c r="B1258" s="69" t="s">
        <v>42</v>
      </c>
      <c r="C1258" s="178"/>
      <c r="D1258" s="181"/>
      <c r="E1258" s="181"/>
      <c r="F1258" s="181"/>
      <c r="G1258" s="184"/>
      <c r="H1258" s="187"/>
      <c r="I1258" s="61"/>
      <c r="J1258" s="48"/>
      <c r="K1258" s="75"/>
      <c r="L1258" s="46"/>
    </row>
    <row r="1259" spans="2:12" ht="13.5" thickBot="1">
      <c r="B1259" s="103" t="s">
        <v>43</v>
      </c>
      <c r="C1259" s="179"/>
      <c r="D1259" s="182"/>
      <c r="E1259" s="182"/>
      <c r="F1259" s="182"/>
      <c r="G1259" s="185"/>
      <c r="H1259" s="188"/>
      <c r="I1259" s="62"/>
      <c r="J1259" s="51"/>
      <c r="K1259" s="63"/>
      <c r="L1259" s="52"/>
    </row>
    <row r="1260" spans="2:12">
      <c r="B1260" s="68" t="s">
        <v>39</v>
      </c>
      <c r="C1260" s="177">
        <f t="shared" ref="C1260" si="184">+C1255+1</f>
        <v>250</v>
      </c>
      <c r="D1260" s="180">
        <f>VLOOKUP(C1260,'Completar SOFSE'!$A$19:$E$462,2,0)</f>
        <v>1</v>
      </c>
      <c r="E1260" s="180" t="str">
        <f>VLOOKUP(C1260,'Completar SOFSE'!$A$19:$E$462,3,0)</f>
        <v>unidad</v>
      </c>
      <c r="F1260" s="180" t="str">
        <f>VLOOKUP(C1260,'Completar SOFSE'!$A$19:$E$462,4,0)</f>
        <v>NUM00860946150N</v>
      </c>
      <c r="G1260" s="183" t="str">
        <f>VLOOKUP(C1260,'Completar SOFSE'!$A$19:$E$462,5,0)</f>
        <v>CAPACITOR</v>
      </c>
      <c r="H1260" s="186">
        <f>VLOOKUP(C1260,'Completar SOFSE'!$A$19:$F$462,6,0)</f>
        <v>8130632</v>
      </c>
      <c r="I1260" s="64"/>
      <c r="J1260" s="75"/>
      <c r="K1260" s="75"/>
      <c r="L1260" s="46"/>
    </row>
    <row r="1261" spans="2:12">
      <c r="B1261" s="69" t="s">
        <v>40</v>
      </c>
      <c r="C1261" s="178"/>
      <c r="D1261" s="181"/>
      <c r="E1261" s="181"/>
      <c r="F1261" s="181"/>
      <c r="G1261" s="184"/>
      <c r="H1261" s="187"/>
      <c r="I1261" s="61"/>
      <c r="J1261" s="75"/>
      <c r="K1261" s="75"/>
      <c r="L1261" s="46"/>
    </row>
    <row r="1262" spans="2:12">
      <c r="B1262" s="69" t="s">
        <v>41</v>
      </c>
      <c r="C1262" s="178"/>
      <c r="D1262" s="181"/>
      <c r="E1262" s="181"/>
      <c r="F1262" s="181"/>
      <c r="G1262" s="184"/>
      <c r="H1262" s="187"/>
      <c r="I1262" s="61"/>
      <c r="J1262" s="75"/>
      <c r="K1262" s="75"/>
      <c r="L1262" s="46"/>
    </row>
    <row r="1263" spans="2:12">
      <c r="B1263" s="69" t="s">
        <v>42</v>
      </c>
      <c r="C1263" s="178"/>
      <c r="D1263" s="181"/>
      <c r="E1263" s="181"/>
      <c r="F1263" s="181"/>
      <c r="G1263" s="184"/>
      <c r="H1263" s="187"/>
      <c r="I1263" s="61"/>
      <c r="J1263" s="48"/>
      <c r="K1263" s="75"/>
      <c r="L1263" s="46"/>
    </row>
    <row r="1264" spans="2:12" ht="13.5" thickBot="1">
      <c r="B1264" s="103" t="s">
        <v>43</v>
      </c>
      <c r="C1264" s="179"/>
      <c r="D1264" s="182"/>
      <c r="E1264" s="182"/>
      <c r="F1264" s="182"/>
      <c r="G1264" s="185"/>
      <c r="H1264" s="188"/>
      <c r="I1264" s="62"/>
      <c r="J1264" s="51"/>
      <c r="K1264" s="63"/>
      <c r="L1264" s="52"/>
    </row>
    <row r="1265" spans="2:12">
      <c r="B1265" s="68" t="s">
        <v>39</v>
      </c>
      <c r="C1265" s="177">
        <f t="shared" ref="C1265" si="185">+C1260+1</f>
        <v>251</v>
      </c>
      <c r="D1265" s="180">
        <f>VLOOKUP(C1265,'Completar SOFSE'!$A$19:$E$462,2,0)</f>
        <v>1</v>
      </c>
      <c r="E1265" s="180" t="str">
        <f>VLOOKUP(C1265,'Completar SOFSE'!$A$19:$E$462,3,0)</f>
        <v>unidad</v>
      </c>
      <c r="F1265" s="180" t="str">
        <f>VLOOKUP(C1265,'Completar SOFSE'!$A$19:$E$462,4,0)</f>
        <v>NUM00860947110N</v>
      </c>
      <c r="G1265" s="183" t="str">
        <f>VLOOKUP(C1265,'Completar SOFSE'!$A$19:$E$462,5,0)</f>
        <v>RESISTENCIA TUBULAR RE13, 35 OHM 50W</v>
      </c>
      <c r="H1265" s="186">
        <f>VLOOKUP(C1265,'Completar SOFSE'!$A$19:$F$462,6,0)</f>
        <v>8332380</v>
      </c>
      <c r="I1265" s="64"/>
      <c r="J1265" s="75"/>
      <c r="K1265" s="75"/>
      <c r="L1265" s="46"/>
    </row>
    <row r="1266" spans="2:12">
      <c r="B1266" s="69" t="s">
        <v>40</v>
      </c>
      <c r="C1266" s="178"/>
      <c r="D1266" s="181"/>
      <c r="E1266" s="181"/>
      <c r="F1266" s="181"/>
      <c r="G1266" s="184"/>
      <c r="H1266" s="187"/>
      <c r="I1266" s="61"/>
      <c r="J1266" s="75"/>
      <c r="K1266" s="75"/>
      <c r="L1266" s="46"/>
    </row>
    <row r="1267" spans="2:12">
      <c r="B1267" s="69" t="s">
        <v>41</v>
      </c>
      <c r="C1267" s="178"/>
      <c r="D1267" s="181"/>
      <c r="E1267" s="181"/>
      <c r="F1267" s="181"/>
      <c r="G1267" s="184"/>
      <c r="H1267" s="187"/>
      <c r="I1267" s="61"/>
      <c r="J1267" s="75"/>
      <c r="K1267" s="75"/>
      <c r="L1267" s="46"/>
    </row>
    <row r="1268" spans="2:12">
      <c r="B1268" s="69" t="s">
        <v>42</v>
      </c>
      <c r="C1268" s="178"/>
      <c r="D1268" s="181"/>
      <c r="E1268" s="181"/>
      <c r="F1268" s="181"/>
      <c r="G1268" s="184"/>
      <c r="H1268" s="187"/>
      <c r="I1268" s="61"/>
      <c r="J1268" s="48"/>
      <c r="K1268" s="75"/>
      <c r="L1268" s="46"/>
    </row>
    <row r="1269" spans="2:12" ht="13.5" thickBot="1">
      <c r="B1269" s="103" t="s">
        <v>43</v>
      </c>
      <c r="C1269" s="179"/>
      <c r="D1269" s="182"/>
      <c r="E1269" s="182"/>
      <c r="F1269" s="182"/>
      <c r="G1269" s="185"/>
      <c r="H1269" s="188"/>
      <c r="I1269" s="62"/>
      <c r="J1269" s="51"/>
      <c r="K1269" s="63"/>
      <c r="L1269" s="52"/>
    </row>
    <row r="1270" spans="2:12">
      <c r="B1270" s="68" t="s">
        <v>39</v>
      </c>
      <c r="C1270" s="177">
        <f t="shared" ref="C1270" si="186">+C1265+1</f>
        <v>252</v>
      </c>
      <c r="D1270" s="180">
        <f>VLOOKUP(C1270,'Completar SOFSE'!$A$19:$E$462,2,0)</f>
        <v>1</v>
      </c>
      <c r="E1270" s="180" t="str">
        <f>VLOOKUP(C1270,'Completar SOFSE'!$A$19:$E$462,3,0)</f>
        <v>unidad</v>
      </c>
      <c r="F1270" s="180" t="str">
        <f>VLOOKUP(C1270,'Completar SOFSE'!$A$19:$E$462,4,0)</f>
        <v>NUM00860947130N</v>
      </c>
      <c r="G1270" s="183" t="str">
        <f>VLOOKUP(C1270,'Completar SOFSE'!$A$19:$E$462,5,0)</f>
        <v>CONJ DE RESISTENCIAS</v>
      </c>
      <c r="H1270" s="186">
        <f>VLOOKUP(C1270,'Completar SOFSE'!$A$19:$F$462,6,0)</f>
        <v>8444314</v>
      </c>
      <c r="I1270" s="64"/>
      <c r="J1270" s="75"/>
      <c r="K1270" s="75"/>
      <c r="L1270" s="46"/>
    </row>
    <row r="1271" spans="2:12">
      <c r="B1271" s="69" t="s">
        <v>40</v>
      </c>
      <c r="C1271" s="178"/>
      <c r="D1271" s="181"/>
      <c r="E1271" s="181"/>
      <c r="F1271" s="181"/>
      <c r="G1271" s="184"/>
      <c r="H1271" s="187"/>
      <c r="I1271" s="61"/>
      <c r="J1271" s="75"/>
      <c r="K1271" s="75"/>
      <c r="L1271" s="46"/>
    </row>
    <row r="1272" spans="2:12">
      <c r="B1272" s="69" t="s">
        <v>41</v>
      </c>
      <c r="C1272" s="178"/>
      <c r="D1272" s="181"/>
      <c r="E1272" s="181"/>
      <c r="F1272" s="181"/>
      <c r="G1272" s="184"/>
      <c r="H1272" s="187"/>
      <c r="I1272" s="61"/>
      <c r="J1272" s="75"/>
      <c r="K1272" s="75"/>
      <c r="L1272" s="46"/>
    </row>
    <row r="1273" spans="2:12">
      <c r="B1273" s="69" t="s">
        <v>42</v>
      </c>
      <c r="C1273" s="178"/>
      <c r="D1273" s="181"/>
      <c r="E1273" s="181"/>
      <c r="F1273" s="181"/>
      <c r="G1273" s="184"/>
      <c r="H1273" s="187"/>
      <c r="I1273" s="61"/>
      <c r="J1273" s="48"/>
      <c r="K1273" s="75"/>
      <c r="L1273" s="46"/>
    </row>
    <row r="1274" spans="2:12" ht="13.5" thickBot="1">
      <c r="B1274" s="103" t="s">
        <v>43</v>
      </c>
      <c r="C1274" s="179"/>
      <c r="D1274" s="182"/>
      <c r="E1274" s="182"/>
      <c r="F1274" s="182"/>
      <c r="G1274" s="185"/>
      <c r="H1274" s="188"/>
      <c r="I1274" s="62"/>
      <c r="J1274" s="51"/>
      <c r="K1274" s="63"/>
      <c r="L1274" s="52"/>
    </row>
    <row r="1275" spans="2:12">
      <c r="B1275" s="68" t="s">
        <v>39</v>
      </c>
      <c r="C1275" s="177">
        <f t="shared" ref="C1275" si="187">+C1270+1</f>
        <v>253</v>
      </c>
      <c r="D1275" s="180">
        <f>VLOOKUP(C1275,'Completar SOFSE'!$A$19:$E$462,2,0)</f>
        <v>1</v>
      </c>
      <c r="E1275" s="180" t="str">
        <f>VLOOKUP(C1275,'Completar SOFSE'!$A$19:$E$462,3,0)</f>
        <v>unidad</v>
      </c>
      <c r="F1275" s="180" t="str">
        <f>VLOOKUP(C1275,'Completar SOFSE'!$A$19:$E$462,4,0)</f>
        <v>NUM00860947470N</v>
      </c>
      <c r="G1275" s="183" t="str">
        <f>VLOOKUP(C1275,'Completar SOFSE'!$A$19:$E$462,5,0)</f>
        <v>RESISTENCIA 400W/3,75OHMS P/FARO CABEC</v>
      </c>
      <c r="H1275" s="186">
        <f>VLOOKUP(C1275,'Completar SOFSE'!$A$19:$F$462,6,0)</f>
        <v>8429166</v>
      </c>
      <c r="I1275" s="64"/>
      <c r="J1275" s="75"/>
      <c r="K1275" s="75"/>
      <c r="L1275" s="46"/>
    </row>
    <row r="1276" spans="2:12">
      <c r="B1276" s="69" t="s">
        <v>40</v>
      </c>
      <c r="C1276" s="178"/>
      <c r="D1276" s="181"/>
      <c r="E1276" s="181"/>
      <c r="F1276" s="181"/>
      <c r="G1276" s="184"/>
      <c r="H1276" s="187"/>
      <c r="I1276" s="61"/>
      <c r="J1276" s="75"/>
      <c r="K1276" s="75"/>
      <c r="L1276" s="46"/>
    </row>
    <row r="1277" spans="2:12">
      <c r="B1277" s="69" t="s">
        <v>41</v>
      </c>
      <c r="C1277" s="178"/>
      <c r="D1277" s="181"/>
      <c r="E1277" s="181"/>
      <c r="F1277" s="181"/>
      <c r="G1277" s="184"/>
      <c r="H1277" s="187"/>
      <c r="I1277" s="61"/>
      <c r="J1277" s="75"/>
      <c r="K1277" s="75"/>
      <c r="L1277" s="46"/>
    </row>
    <row r="1278" spans="2:12">
      <c r="B1278" s="69" t="s">
        <v>42</v>
      </c>
      <c r="C1278" s="178"/>
      <c r="D1278" s="181"/>
      <c r="E1278" s="181"/>
      <c r="F1278" s="181"/>
      <c r="G1278" s="184"/>
      <c r="H1278" s="187"/>
      <c r="I1278" s="61"/>
      <c r="J1278" s="48"/>
      <c r="K1278" s="75"/>
      <c r="L1278" s="46"/>
    </row>
    <row r="1279" spans="2:12" ht="13.5" thickBot="1">
      <c r="B1279" s="103" t="s">
        <v>43</v>
      </c>
      <c r="C1279" s="179"/>
      <c r="D1279" s="182"/>
      <c r="E1279" s="182"/>
      <c r="F1279" s="182"/>
      <c r="G1279" s="185"/>
      <c r="H1279" s="188"/>
      <c r="I1279" s="62"/>
      <c r="J1279" s="51"/>
      <c r="K1279" s="63"/>
      <c r="L1279" s="52"/>
    </row>
    <row r="1280" spans="2:12">
      <c r="B1280" s="68" t="s">
        <v>39</v>
      </c>
      <c r="C1280" s="177">
        <f>+C1275+1</f>
        <v>254</v>
      </c>
      <c r="D1280" s="180">
        <f>VLOOKUP(C1280,'Completar SOFSE'!$A$19:$E$462,2,0)</f>
        <v>1</v>
      </c>
      <c r="E1280" s="180" t="str">
        <f>VLOOKUP(C1280,'Completar SOFSE'!$A$19:$E$462,3,0)</f>
        <v>unidad</v>
      </c>
      <c r="F1280" s="180" t="str">
        <f>VLOOKUP(C1280,'Completar SOFSE'!$A$19:$E$462,4,0)</f>
        <v>NUM00860950050N</v>
      </c>
      <c r="G1280" s="183" t="str">
        <f>VLOOKUP(C1280,'Completar SOFSE'!$A$19:$E$462,5,0)</f>
        <v>DIODO DE SILICIO</v>
      </c>
      <c r="H1280" s="186">
        <f>VLOOKUP(C1280,'Completar SOFSE'!$A$19:$F$462,6,0)</f>
        <v>8452951</v>
      </c>
      <c r="I1280" s="64"/>
      <c r="J1280" s="75"/>
      <c r="K1280" s="75"/>
      <c r="L1280" s="46"/>
    </row>
    <row r="1281" spans="2:12">
      <c r="B1281" s="69" t="s">
        <v>40</v>
      </c>
      <c r="C1281" s="178"/>
      <c r="D1281" s="181"/>
      <c r="E1281" s="181"/>
      <c r="F1281" s="181"/>
      <c r="G1281" s="184"/>
      <c r="H1281" s="187"/>
      <c r="I1281" s="61"/>
      <c r="J1281" s="75"/>
      <c r="K1281" s="75"/>
      <c r="L1281" s="46"/>
    </row>
    <row r="1282" spans="2:12">
      <c r="B1282" s="69" t="s">
        <v>41</v>
      </c>
      <c r="C1282" s="178"/>
      <c r="D1282" s="181"/>
      <c r="E1282" s="181"/>
      <c r="F1282" s="181"/>
      <c r="G1282" s="184"/>
      <c r="H1282" s="187"/>
      <c r="I1282" s="61"/>
      <c r="J1282" s="75"/>
      <c r="K1282" s="75"/>
      <c r="L1282" s="46"/>
    </row>
    <row r="1283" spans="2:12">
      <c r="B1283" s="69" t="s">
        <v>42</v>
      </c>
      <c r="C1283" s="178"/>
      <c r="D1283" s="181"/>
      <c r="E1283" s="181"/>
      <c r="F1283" s="181"/>
      <c r="G1283" s="184"/>
      <c r="H1283" s="187"/>
      <c r="I1283" s="61"/>
      <c r="J1283" s="48"/>
      <c r="K1283" s="75"/>
      <c r="L1283" s="46"/>
    </row>
    <row r="1284" spans="2:12" ht="13.5" thickBot="1">
      <c r="B1284" s="103" t="s">
        <v>43</v>
      </c>
      <c r="C1284" s="179"/>
      <c r="D1284" s="182"/>
      <c r="E1284" s="182"/>
      <c r="F1284" s="182"/>
      <c r="G1284" s="185"/>
      <c r="H1284" s="188"/>
      <c r="I1284" s="62"/>
      <c r="J1284" s="51"/>
      <c r="K1284" s="63"/>
      <c r="L1284" s="52"/>
    </row>
    <row r="1285" spans="2:12">
      <c r="B1285" s="68" t="s">
        <v>39</v>
      </c>
      <c r="C1285" s="177">
        <f t="shared" ref="C1285" si="188">+C1280+1</f>
        <v>255</v>
      </c>
      <c r="D1285" s="180">
        <f>VLOOKUP(C1285,'Completar SOFSE'!$A$19:$E$462,2,0)</f>
        <v>1</v>
      </c>
      <c r="E1285" s="180" t="str">
        <f>VLOOKUP(C1285,'Completar SOFSE'!$A$19:$E$462,3,0)</f>
        <v>unidad</v>
      </c>
      <c r="F1285" s="180" t="str">
        <f>VLOOKUP(C1285,'Completar SOFSE'!$A$19:$E$462,4,0)</f>
        <v>NUM00860950110N</v>
      </c>
      <c r="G1285" s="183" t="str">
        <f>VLOOKUP(C1285,'Completar SOFSE'!$A$19:$E$462,5,0)</f>
        <v>DIODO BASE NEGATIVA P/SCR R/F 8452949</v>
      </c>
      <c r="H1285" s="186">
        <f>VLOOKUP(C1285,'Completar SOFSE'!$A$19:$F$462,6,0)</f>
        <v>8452949</v>
      </c>
      <c r="I1285" s="64"/>
      <c r="J1285" s="75"/>
      <c r="K1285" s="75"/>
      <c r="L1285" s="46"/>
    </row>
    <row r="1286" spans="2:12">
      <c r="B1286" s="69" t="s">
        <v>40</v>
      </c>
      <c r="C1286" s="178"/>
      <c r="D1286" s="181"/>
      <c r="E1286" s="181"/>
      <c r="F1286" s="181"/>
      <c r="G1286" s="184"/>
      <c r="H1286" s="187"/>
      <c r="I1286" s="61"/>
      <c r="J1286" s="75"/>
      <c r="K1286" s="75"/>
      <c r="L1286" s="46"/>
    </row>
    <row r="1287" spans="2:12">
      <c r="B1287" s="69" t="s">
        <v>41</v>
      </c>
      <c r="C1287" s="178"/>
      <c r="D1287" s="181"/>
      <c r="E1287" s="181"/>
      <c r="F1287" s="181"/>
      <c r="G1287" s="184"/>
      <c r="H1287" s="187"/>
      <c r="I1287" s="61"/>
      <c r="J1287" s="75"/>
      <c r="K1287" s="75"/>
      <c r="L1287" s="46"/>
    </row>
    <row r="1288" spans="2:12">
      <c r="B1288" s="69" t="s">
        <v>42</v>
      </c>
      <c r="C1288" s="178"/>
      <c r="D1288" s="181"/>
      <c r="E1288" s="181"/>
      <c r="F1288" s="181"/>
      <c r="G1288" s="184"/>
      <c r="H1288" s="187"/>
      <c r="I1288" s="61"/>
      <c r="J1288" s="48"/>
      <c r="K1288" s="75"/>
      <c r="L1288" s="46"/>
    </row>
    <row r="1289" spans="2:12" ht="13.5" thickBot="1">
      <c r="B1289" s="103" t="s">
        <v>43</v>
      </c>
      <c r="C1289" s="179"/>
      <c r="D1289" s="182"/>
      <c r="E1289" s="182"/>
      <c r="F1289" s="182"/>
      <c r="G1289" s="185"/>
      <c r="H1289" s="188"/>
      <c r="I1289" s="62"/>
      <c r="J1289" s="51"/>
      <c r="K1289" s="63"/>
      <c r="L1289" s="52"/>
    </row>
    <row r="1290" spans="2:12">
      <c r="B1290" s="68" t="s">
        <v>39</v>
      </c>
      <c r="C1290" s="177">
        <f t="shared" ref="C1290" si="189">+C1285+1</f>
        <v>256</v>
      </c>
      <c r="D1290" s="180">
        <f>VLOOKUP(C1290,'Completar SOFSE'!$A$19:$E$462,2,0)</f>
        <v>1</v>
      </c>
      <c r="E1290" s="180" t="str">
        <f>VLOOKUP(C1290,'Completar SOFSE'!$A$19:$E$462,3,0)</f>
        <v>unidad</v>
      </c>
      <c r="F1290" s="180" t="str">
        <f>VLOOKUP(C1290,'Completar SOFSE'!$A$19:$E$462,4,0)</f>
        <v>NUM00860950150N</v>
      </c>
      <c r="G1290" s="183" t="str">
        <f>VLOOKUP(C1290,'Completar SOFSE'!$A$19:$E$462,5,0)</f>
        <v>DIODO DE SILICON LIBRE 840REV.V.R.M.S - 250A</v>
      </c>
      <c r="H1290" s="186">
        <f>VLOOKUP(C1290,'Completar SOFSE'!$A$19:$F$462,6,0)</f>
        <v>8452952</v>
      </c>
      <c r="I1290" s="64"/>
      <c r="J1290" s="75"/>
      <c r="K1290" s="75"/>
      <c r="L1290" s="46"/>
    </row>
    <row r="1291" spans="2:12">
      <c r="B1291" s="69" t="s">
        <v>40</v>
      </c>
      <c r="C1291" s="178"/>
      <c r="D1291" s="181"/>
      <c r="E1291" s="181"/>
      <c r="F1291" s="181"/>
      <c r="G1291" s="184"/>
      <c r="H1291" s="187"/>
      <c r="I1291" s="61"/>
      <c r="J1291" s="75"/>
      <c r="K1291" s="75"/>
      <c r="L1291" s="46"/>
    </row>
    <row r="1292" spans="2:12">
      <c r="B1292" s="69" t="s">
        <v>41</v>
      </c>
      <c r="C1292" s="178"/>
      <c r="D1292" s="181"/>
      <c r="E1292" s="181"/>
      <c r="F1292" s="181"/>
      <c r="G1292" s="184"/>
      <c r="H1292" s="187"/>
      <c r="I1292" s="61"/>
      <c r="J1292" s="75"/>
      <c r="K1292" s="75"/>
      <c r="L1292" s="46"/>
    </row>
    <row r="1293" spans="2:12">
      <c r="B1293" s="69" t="s">
        <v>42</v>
      </c>
      <c r="C1293" s="178"/>
      <c r="D1293" s="181"/>
      <c r="E1293" s="181"/>
      <c r="F1293" s="181"/>
      <c r="G1293" s="184"/>
      <c r="H1293" s="187"/>
      <c r="I1293" s="61"/>
      <c r="J1293" s="48"/>
      <c r="K1293" s="75"/>
      <c r="L1293" s="46"/>
    </row>
    <row r="1294" spans="2:12" ht="13.5" thickBot="1">
      <c r="B1294" s="103" t="s">
        <v>43</v>
      </c>
      <c r="C1294" s="179"/>
      <c r="D1294" s="182"/>
      <c r="E1294" s="182"/>
      <c r="F1294" s="182"/>
      <c r="G1294" s="185"/>
      <c r="H1294" s="188"/>
      <c r="I1294" s="62"/>
      <c r="J1294" s="51"/>
      <c r="K1294" s="63"/>
      <c r="L1294" s="52"/>
    </row>
    <row r="1295" spans="2:12">
      <c r="B1295" s="68" t="s">
        <v>39</v>
      </c>
      <c r="C1295" s="177">
        <f t="shared" ref="C1295" si="190">+C1290+1</f>
        <v>257</v>
      </c>
      <c r="D1295" s="180">
        <f>VLOOKUP(C1295,'Completar SOFSE'!$A$19:$E$462,2,0)</f>
        <v>1</v>
      </c>
      <c r="E1295" s="180" t="str">
        <f>VLOOKUP(C1295,'Completar SOFSE'!$A$19:$E$462,3,0)</f>
        <v>unidad</v>
      </c>
      <c r="F1295" s="180" t="str">
        <f>VLOOKUP(C1295,'Completar SOFSE'!$A$19:$E$462,4,0)</f>
        <v>NUM00860950830N</v>
      </c>
      <c r="G1295" s="183" t="str">
        <f>VLOOKUP(C1295,'Completar SOFSE'!$A$19:$E$462,5,0)</f>
        <v>SUPRESOR COMPLETO. R/F 8452963</v>
      </c>
      <c r="H1295" s="186">
        <f>VLOOKUP(C1295,'Completar SOFSE'!$A$19:$F$462,6,0)</f>
        <v>8452963</v>
      </c>
      <c r="I1295" s="64"/>
      <c r="J1295" s="75"/>
      <c r="K1295" s="75"/>
      <c r="L1295" s="46"/>
    </row>
    <row r="1296" spans="2:12">
      <c r="B1296" s="69" t="s">
        <v>40</v>
      </c>
      <c r="C1296" s="178"/>
      <c r="D1296" s="181"/>
      <c r="E1296" s="181"/>
      <c r="F1296" s="181"/>
      <c r="G1296" s="184"/>
      <c r="H1296" s="187"/>
      <c r="I1296" s="61"/>
      <c r="J1296" s="75"/>
      <c r="K1296" s="75"/>
      <c r="L1296" s="46"/>
    </row>
    <row r="1297" spans="2:12">
      <c r="B1297" s="69" t="s">
        <v>41</v>
      </c>
      <c r="C1297" s="178"/>
      <c r="D1297" s="181"/>
      <c r="E1297" s="181"/>
      <c r="F1297" s="181"/>
      <c r="G1297" s="184"/>
      <c r="H1297" s="187"/>
      <c r="I1297" s="61"/>
      <c r="J1297" s="75"/>
      <c r="K1297" s="75"/>
      <c r="L1297" s="46"/>
    </row>
    <row r="1298" spans="2:12">
      <c r="B1298" s="69" t="s">
        <v>42</v>
      </c>
      <c r="C1298" s="178"/>
      <c r="D1298" s="181"/>
      <c r="E1298" s="181"/>
      <c r="F1298" s="181"/>
      <c r="G1298" s="184"/>
      <c r="H1298" s="187"/>
      <c r="I1298" s="61"/>
      <c r="J1298" s="48"/>
      <c r="K1298" s="75"/>
      <c r="L1298" s="46"/>
    </row>
    <row r="1299" spans="2:12" ht="13.5" thickBot="1">
      <c r="B1299" s="103" t="s">
        <v>43</v>
      </c>
      <c r="C1299" s="179"/>
      <c r="D1299" s="182"/>
      <c r="E1299" s="182"/>
      <c r="F1299" s="182"/>
      <c r="G1299" s="185"/>
      <c r="H1299" s="188"/>
      <c r="I1299" s="62"/>
      <c r="J1299" s="51"/>
      <c r="K1299" s="63"/>
      <c r="L1299" s="52"/>
    </row>
    <row r="1300" spans="2:12">
      <c r="B1300" s="68" t="s">
        <v>39</v>
      </c>
      <c r="C1300" s="177">
        <f>+C1295+1</f>
        <v>258</v>
      </c>
      <c r="D1300" s="180">
        <f>VLOOKUP(C1300,'Completar SOFSE'!$A$19:$E$462,2,0)</f>
        <v>5</v>
      </c>
      <c r="E1300" s="180" t="str">
        <f>VLOOKUP(C1300,'Completar SOFSE'!$A$19:$E$462,3,0)</f>
        <v>unidad</v>
      </c>
      <c r="F1300" s="180" t="str">
        <f>VLOOKUP(C1300,'Completar SOFSE'!$A$19:$E$462,4,0)</f>
        <v>NUM00860954110N</v>
      </c>
      <c r="G1300" s="183" t="str">
        <f>VLOOKUP(C1300,'Completar SOFSE'!$A$19:$E$462,5,0)</f>
        <v>CAPACITOR SCR CONMUTACIÃ"N 5MF 440V</v>
      </c>
      <c r="H1300" s="186">
        <f>VLOOKUP(C1300,'Completar SOFSE'!$A$19:$F$462,6,0)</f>
        <v>8452954</v>
      </c>
      <c r="I1300" s="64"/>
      <c r="J1300" s="75"/>
      <c r="K1300" s="75"/>
      <c r="L1300" s="46"/>
    </row>
    <row r="1301" spans="2:12">
      <c r="B1301" s="69" t="s">
        <v>40</v>
      </c>
      <c r="C1301" s="178"/>
      <c r="D1301" s="181"/>
      <c r="E1301" s="181"/>
      <c r="F1301" s="181"/>
      <c r="G1301" s="184"/>
      <c r="H1301" s="187"/>
      <c r="I1301" s="61"/>
      <c r="J1301" s="75"/>
      <c r="K1301" s="75"/>
      <c r="L1301" s="46"/>
    </row>
    <row r="1302" spans="2:12">
      <c r="B1302" s="69" t="s">
        <v>41</v>
      </c>
      <c r="C1302" s="178"/>
      <c r="D1302" s="181"/>
      <c r="E1302" s="181"/>
      <c r="F1302" s="181"/>
      <c r="G1302" s="184"/>
      <c r="H1302" s="187"/>
      <c r="I1302" s="61"/>
      <c r="J1302" s="75"/>
      <c r="K1302" s="75"/>
      <c r="L1302" s="46"/>
    </row>
    <row r="1303" spans="2:12">
      <c r="B1303" s="69" t="s">
        <v>42</v>
      </c>
      <c r="C1303" s="178"/>
      <c r="D1303" s="181"/>
      <c r="E1303" s="181"/>
      <c r="F1303" s="181"/>
      <c r="G1303" s="184"/>
      <c r="H1303" s="187"/>
      <c r="I1303" s="61"/>
      <c r="J1303" s="48"/>
      <c r="K1303" s="75"/>
      <c r="L1303" s="46"/>
    </row>
    <row r="1304" spans="2:12" ht="13.5" thickBot="1">
      <c r="B1304" s="103" t="s">
        <v>43</v>
      </c>
      <c r="C1304" s="179"/>
      <c r="D1304" s="182"/>
      <c r="E1304" s="182"/>
      <c r="F1304" s="182"/>
      <c r="G1304" s="185"/>
      <c r="H1304" s="188"/>
      <c r="I1304" s="62"/>
      <c r="J1304" s="51"/>
      <c r="K1304" s="63"/>
      <c r="L1304" s="52"/>
    </row>
    <row r="1305" spans="2:12">
      <c r="B1305" s="68" t="s">
        <v>39</v>
      </c>
      <c r="C1305" s="177">
        <f t="shared" ref="C1305" si="191">+C1300+1</f>
        <v>259</v>
      </c>
      <c r="D1305" s="180">
        <f>VLOOKUP(C1305,'Completar SOFSE'!$A$19:$E$462,2,0)</f>
        <v>1</v>
      </c>
      <c r="E1305" s="180" t="str">
        <f>VLOOKUP(C1305,'Completar SOFSE'!$A$19:$E$462,3,0)</f>
        <v>unidad</v>
      </c>
      <c r="F1305" s="180" t="str">
        <f>VLOOKUP(C1305,'Completar SOFSE'!$A$19:$E$462,4,0)</f>
        <v>NUM00860959930N</v>
      </c>
      <c r="G1305" s="183" t="str">
        <f>VLOOKUP(C1305,'Completar SOFSE'!$A$19:$E$462,5,0)</f>
        <v>LLAVE DE CORTE. R/F 8448859.</v>
      </c>
      <c r="H1305" s="186">
        <f>VLOOKUP(C1305,'Completar SOFSE'!$A$19:$F$462,6,0)</f>
        <v>8448859</v>
      </c>
      <c r="I1305" s="64"/>
      <c r="J1305" s="75"/>
      <c r="K1305" s="75"/>
      <c r="L1305" s="46"/>
    </row>
    <row r="1306" spans="2:12">
      <c r="B1306" s="69" t="s">
        <v>40</v>
      </c>
      <c r="C1306" s="178"/>
      <c r="D1306" s="181"/>
      <c r="E1306" s="181"/>
      <c r="F1306" s="181"/>
      <c r="G1306" s="184"/>
      <c r="H1306" s="187"/>
      <c r="I1306" s="61"/>
      <c r="J1306" s="75"/>
      <c r="K1306" s="75"/>
      <c r="L1306" s="46"/>
    </row>
    <row r="1307" spans="2:12">
      <c r="B1307" s="69" t="s">
        <v>41</v>
      </c>
      <c r="C1307" s="178"/>
      <c r="D1307" s="181"/>
      <c r="E1307" s="181"/>
      <c r="F1307" s="181"/>
      <c r="G1307" s="184"/>
      <c r="H1307" s="187"/>
      <c r="I1307" s="61"/>
      <c r="J1307" s="75"/>
      <c r="K1307" s="75"/>
      <c r="L1307" s="46"/>
    </row>
    <row r="1308" spans="2:12">
      <c r="B1308" s="69" t="s">
        <v>42</v>
      </c>
      <c r="C1308" s="178"/>
      <c r="D1308" s="181"/>
      <c r="E1308" s="181"/>
      <c r="F1308" s="181"/>
      <c r="G1308" s="184"/>
      <c r="H1308" s="187"/>
      <c r="I1308" s="61"/>
      <c r="J1308" s="48"/>
      <c r="K1308" s="75"/>
      <c r="L1308" s="46"/>
    </row>
    <row r="1309" spans="2:12" ht="13.5" thickBot="1">
      <c r="B1309" s="103" t="s">
        <v>43</v>
      </c>
      <c r="C1309" s="179"/>
      <c r="D1309" s="182"/>
      <c r="E1309" s="182"/>
      <c r="F1309" s="182"/>
      <c r="G1309" s="185"/>
      <c r="H1309" s="188"/>
      <c r="I1309" s="62"/>
      <c r="J1309" s="51"/>
      <c r="K1309" s="63"/>
      <c r="L1309" s="52"/>
    </row>
    <row r="1310" spans="2:12">
      <c r="B1310" s="68" t="s">
        <v>39</v>
      </c>
      <c r="C1310" s="177">
        <f t="shared" ref="C1310" si="192">+C1305+1</f>
        <v>260</v>
      </c>
      <c r="D1310" s="180">
        <f>VLOOKUP(C1310,'Completar SOFSE'!$A$19:$E$462,2,0)</f>
        <v>30</v>
      </c>
      <c r="E1310" s="180" t="str">
        <f>VLOOKUP(C1310,'Completar SOFSE'!$A$19:$E$462,3,0)</f>
        <v>unidad</v>
      </c>
      <c r="F1310" s="180" t="str">
        <f>VLOOKUP(C1310,'Completar SOFSE'!$A$19:$E$462,4,0)</f>
        <v>NUM00830617130N</v>
      </c>
      <c r="G1310" s="183" t="str">
        <f>VLOOKUP(C1310,'Completar SOFSE'!$A$19:$E$462,5,0)</f>
        <v>Junta para brida de carter­a de combustible.</v>
      </c>
      <c r="H1310" s="186">
        <f>VLOOKUP(C1310,'Completar SOFSE'!$A$19:$F$462,6,0)</f>
        <v>8306502</v>
      </c>
      <c r="I1310" s="64"/>
      <c r="J1310" s="75"/>
      <c r="K1310" s="75"/>
      <c r="L1310" s="46"/>
    </row>
    <row r="1311" spans="2:12">
      <c r="B1311" s="69" t="s">
        <v>40</v>
      </c>
      <c r="C1311" s="178"/>
      <c r="D1311" s="181"/>
      <c r="E1311" s="181"/>
      <c r="F1311" s="181"/>
      <c r="G1311" s="184"/>
      <c r="H1311" s="187"/>
      <c r="I1311" s="61"/>
      <c r="J1311" s="75"/>
      <c r="K1311" s="75"/>
      <c r="L1311" s="46"/>
    </row>
    <row r="1312" spans="2:12">
      <c r="B1312" s="69" t="s">
        <v>41</v>
      </c>
      <c r="C1312" s="178"/>
      <c r="D1312" s="181"/>
      <c r="E1312" s="181"/>
      <c r="F1312" s="181"/>
      <c r="G1312" s="184"/>
      <c r="H1312" s="187"/>
      <c r="I1312" s="61"/>
      <c r="J1312" s="75"/>
      <c r="K1312" s="75"/>
      <c r="L1312" s="46"/>
    </row>
    <row r="1313" spans="2:12">
      <c r="B1313" s="69" t="s">
        <v>42</v>
      </c>
      <c r="C1313" s="178"/>
      <c r="D1313" s="181"/>
      <c r="E1313" s="181"/>
      <c r="F1313" s="181"/>
      <c r="G1313" s="184"/>
      <c r="H1313" s="187"/>
      <c r="I1313" s="61"/>
      <c r="J1313" s="48"/>
      <c r="K1313" s="75"/>
      <c r="L1313" s="46"/>
    </row>
    <row r="1314" spans="2:12" ht="13.5" thickBot="1">
      <c r="B1314" s="103" t="s">
        <v>43</v>
      </c>
      <c r="C1314" s="179"/>
      <c r="D1314" s="182"/>
      <c r="E1314" s="182"/>
      <c r="F1314" s="182"/>
      <c r="G1314" s="185"/>
      <c r="H1314" s="188"/>
      <c r="I1314" s="62"/>
      <c r="J1314" s="51"/>
      <c r="K1314" s="63"/>
      <c r="L1314" s="52"/>
    </row>
    <row r="1315" spans="2:12">
      <c r="B1315" s="68" t="s">
        <v>39</v>
      </c>
      <c r="C1315" s="177">
        <f t="shared" ref="C1315" si="193">+C1310+1</f>
        <v>261</v>
      </c>
      <c r="D1315" s="180">
        <f>VLOOKUP(C1315,'Completar SOFSE'!$A$19:$E$462,2,0)</f>
        <v>1</v>
      </c>
      <c r="E1315" s="180" t="str">
        <f>VLOOKUP(C1315,'Completar SOFSE'!$A$19:$E$462,3,0)</f>
        <v>unidad</v>
      </c>
      <c r="F1315" s="180" t="str">
        <f>VLOOKUP(C1315,'Completar SOFSE'!$A$19:$E$462,4,0)</f>
        <v>NUM00860961110N</v>
      </c>
      <c r="G1315" s="183" t="str">
        <f>VLOOKUP(C1315,'Completar SOFSE'!$A$19:$E$462,5,0)</f>
        <v>Llave IS de 8 contactos, para locomotoras GM.</v>
      </c>
      <c r="H1315" s="186">
        <f>VLOOKUP(C1315,'Completar SOFSE'!$A$19:$F$462,6,0)</f>
        <v>8314947</v>
      </c>
      <c r="I1315" s="64"/>
      <c r="J1315" s="75"/>
      <c r="K1315" s="75"/>
      <c r="L1315" s="46"/>
    </row>
    <row r="1316" spans="2:12">
      <c r="B1316" s="69" t="s">
        <v>40</v>
      </c>
      <c r="C1316" s="178"/>
      <c r="D1316" s="181"/>
      <c r="E1316" s="181"/>
      <c r="F1316" s="181"/>
      <c r="G1316" s="184"/>
      <c r="H1316" s="187"/>
      <c r="I1316" s="61"/>
      <c r="J1316" s="75"/>
      <c r="K1316" s="75"/>
      <c r="L1316" s="46"/>
    </row>
    <row r="1317" spans="2:12">
      <c r="B1317" s="69" t="s">
        <v>41</v>
      </c>
      <c r="C1317" s="178"/>
      <c r="D1317" s="181"/>
      <c r="E1317" s="181"/>
      <c r="F1317" s="181"/>
      <c r="G1317" s="184"/>
      <c r="H1317" s="187"/>
      <c r="I1317" s="61"/>
      <c r="J1317" s="75"/>
      <c r="K1317" s="75"/>
      <c r="L1317" s="46"/>
    </row>
    <row r="1318" spans="2:12">
      <c r="B1318" s="69" t="s">
        <v>42</v>
      </c>
      <c r="C1318" s="178"/>
      <c r="D1318" s="181"/>
      <c r="E1318" s="181"/>
      <c r="F1318" s="181"/>
      <c r="G1318" s="184"/>
      <c r="H1318" s="187"/>
      <c r="I1318" s="61"/>
      <c r="J1318" s="48"/>
      <c r="K1318" s="75"/>
      <c r="L1318" s="46"/>
    </row>
    <row r="1319" spans="2:12" ht="13.5" thickBot="1">
      <c r="B1319" s="103" t="s">
        <v>43</v>
      </c>
      <c r="C1319" s="179"/>
      <c r="D1319" s="182"/>
      <c r="E1319" s="182"/>
      <c r="F1319" s="182"/>
      <c r="G1319" s="185"/>
      <c r="H1319" s="188"/>
      <c r="I1319" s="62"/>
      <c r="J1319" s="51"/>
      <c r="K1319" s="63"/>
      <c r="L1319" s="52"/>
    </row>
    <row r="1320" spans="2:12">
      <c r="B1320" s="68" t="s">
        <v>39</v>
      </c>
      <c r="C1320" s="177">
        <f>+C1315+1</f>
        <v>262</v>
      </c>
      <c r="D1320" s="180">
        <f>VLOOKUP(C1320,'Completar SOFSE'!$A$19:$E$462,2,0)</f>
        <v>1</v>
      </c>
      <c r="E1320" s="180" t="str">
        <f>VLOOKUP(C1320,'Completar SOFSE'!$A$19:$E$462,3,0)</f>
        <v>unidad</v>
      </c>
      <c r="F1320" s="180" t="str">
        <f>VLOOKUP(C1320,'Completar SOFSE'!$A$19:$E$462,4,0)</f>
        <v>NUM00860961190N</v>
      </c>
      <c r="G1320" s="183" t="str">
        <f>VLOOKUP(C1320,'Completar SOFSE'!$A$19:$E$462,5,0)</f>
        <v>RESISTENCIA RE25/26 750 OHM 50W</v>
      </c>
      <c r="H1320" s="186">
        <f>VLOOKUP(C1320,'Completar SOFSE'!$A$19:$F$462,6,0)</f>
        <v>8365925</v>
      </c>
      <c r="I1320" s="64"/>
      <c r="J1320" s="75"/>
      <c r="K1320" s="75"/>
      <c r="L1320" s="46"/>
    </row>
    <row r="1321" spans="2:12">
      <c r="B1321" s="69" t="s">
        <v>40</v>
      </c>
      <c r="C1321" s="178"/>
      <c r="D1321" s="181"/>
      <c r="E1321" s="181"/>
      <c r="F1321" s="181"/>
      <c r="G1321" s="184"/>
      <c r="H1321" s="187"/>
      <c r="I1321" s="61"/>
      <c r="J1321" s="75"/>
      <c r="K1321" s="75"/>
      <c r="L1321" s="46"/>
    </row>
    <row r="1322" spans="2:12">
      <c r="B1322" s="69" t="s">
        <v>41</v>
      </c>
      <c r="C1322" s="178"/>
      <c r="D1322" s="181"/>
      <c r="E1322" s="181"/>
      <c r="F1322" s="181"/>
      <c r="G1322" s="184"/>
      <c r="H1322" s="187"/>
      <c r="I1322" s="61"/>
      <c r="J1322" s="75"/>
      <c r="K1322" s="75"/>
      <c r="L1322" s="46"/>
    </row>
    <row r="1323" spans="2:12">
      <c r="B1323" s="69" t="s">
        <v>42</v>
      </c>
      <c r="C1323" s="178"/>
      <c r="D1323" s="181"/>
      <c r="E1323" s="181"/>
      <c r="F1323" s="181"/>
      <c r="G1323" s="184"/>
      <c r="H1323" s="187"/>
      <c r="I1323" s="61"/>
      <c r="J1323" s="48"/>
      <c r="K1323" s="75"/>
      <c r="L1323" s="46"/>
    </row>
    <row r="1324" spans="2:12" ht="13.5" thickBot="1">
      <c r="B1324" s="103" t="s">
        <v>43</v>
      </c>
      <c r="C1324" s="179"/>
      <c r="D1324" s="182"/>
      <c r="E1324" s="182"/>
      <c r="F1324" s="182"/>
      <c r="G1324" s="185"/>
      <c r="H1324" s="188"/>
      <c r="I1324" s="62"/>
      <c r="J1324" s="51"/>
      <c r="K1324" s="63"/>
      <c r="L1324" s="52"/>
    </row>
    <row r="1325" spans="2:12">
      <c r="B1325" s="68" t="s">
        <v>39</v>
      </c>
      <c r="C1325" s="177">
        <f t="shared" ref="C1325" si="194">+C1320+1</f>
        <v>263</v>
      </c>
      <c r="D1325" s="180">
        <f>VLOOKUP(C1325,'Completar SOFSE'!$A$19:$E$462,2,0)</f>
        <v>1</v>
      </c>
      <c r="E1325" s="180" t="str">
        <f>VLOOKUP(C1325,'Completar SOFSE'!$A$19:$E$462,3,0)</f>
        <v>unidad</v>
      </c>
      <c r="F1325" s="180" t="str">
        <f>VLOOKUP(C1325,'Completar SOFSE'!$A$19:$E$462,4,0)</f>
        <v>NUM91317050000N</v>
      </c>
      <c r="G1325" s="183" t="str">
        <f>VLOOKUP(C1325,'Completar SOFSE'!$A$19:$E$462,5,0)</f>
        <v>JUNTA CARCAZA</v>
      </c>
      <c r="H1325" s="186">
        <f>VLOOKUP(C1325,'Completar SOFSE'!$A$19:$F$462,6,0)</f>
        <v>1945476</v>
      </c>
      <c r="I1325" s="64"/>
      <c r="J1325" s="75"/>
      <c r="K1325" s="75"/>
      <c r="L1325" s="46"/>
    </row>
    <row r="1326" spans="2:12">
      <c r="B1326" s="69" t="s">
        <v>40</v>
      </c>
      <c r="C1326" s="178"/>
      <c r="D1326" s="181"/>
      <c r="E1326" s="181"/>
      <c r="F1326" s="181"/>
      <c r="G1326" s="184"/>
      <c r="H1326" s="187"/>
      <c r="I1326" s="61"/>
      <c r="J1326" s="75"/>
      <c r="K1326" s="75"/>
      <c r="L1326" s="46"/>
    </row>
    <row r="1327" spans="2:12">
      <c r="B1327" s="69" t="s">
        <v>41</v>
      </c>
      <c r="C1327" s="178"/>
      <c r="D1327" s="181"/>
      <c r="E1327" s="181"/>
      <c r="F1327" s="181"/>
      <c r="G1327" s="184"/>
      <c r="H1327" s="187"/>
      <c r="I1327" s="61"/>
      <c r="J1327" s="75"/>
      <c r="K1327" s="75"/>
      <c r="L1327" s="46"/>
    </row>
    <row r="1328" spans="2:12">
      <c r="B1328" s="69" t="s">
        <v>42</v>
      </c>
      <c r="C1328" s="178"/>
      <c r="D1328" s="181"/>
      <c r="E1328" s="181"/>
      <c r="F1328" s="181"/>
      <c r="G1328" s="184"/>
      <c r="H1328" s="187"/>
      <c r="I1328" s="61"/>
      <c r="J1328" s="48"/>
      <c r="K1328" s="75"/>
      <c r="L1328" s="46"/>
    </row>
    <row r="1329" spans="2:12" ht="13.5" thickBot="1">
      <c r="B1329" s="103" t="s">
        <v>43</v>
      </c>
      <c r="C1329" s="179"/>
      <c r="D1329" s="182"/>
      <c r="E1329" s="182"/>
      <c r="F1329" s="182"/>
      <c r="G1329" s="185"/>
      <c r="H1329" s="188"/>
      <c r="I1329" s="62"/>
      <c r="J1329" s="51"/>
      <c r="K1329" s="63"/>
      <c r="L1329" s="52"/>
    </row>
    <row r="1330" spans="2:12">
      <c r="B1330" s="68" t="s">
        <v>39</v>
      </c>
      <c r="C1330" s="177">
        <f t="shared" ref="C1330" si="195">+C1325+1</f>
        <v>264</v>
      </c>
      <c r="D1330" s="180">
        <f>VLOOKUP(C1330,'Completar SOFSE'!$A$19:$E$462,2,0)</f>
        <v>1</v>
      </c>
      <c r="E1330" s="180" t="str">
        <f>VLOOKUP(C1330,'Completar SOFSE'!$A$19:$E$462,3,0)</f>
        <v>unidad</v>
      </c>
      <c r="F1330" s="180" t="str">
        <f>VLOOKUP(C1330,'Completar SOFSE'!$A$19:$E$462,4,0)</f>
        <v>NUM00872100590N</v>
      </c>
      <c r="G1330" s="183" t="str">
        <f>VLOOKUP(C1330,'Completar SOFSE'!$A$19:$E$462,5,0)</f>
        <v>PORTAESCOBILLA COMPLETO--REF: 1967354</v>
      </c>
      <c r="H1330" s="186">
        <f>VLOOKUP(C1330,'Completar SOFSE'!$A$19:$F$462,6,0)</f>
        <v>1967354</v>
      </c>
      <c r="I1330" s="64"/>
      <c r="J1330" s="75"/>
      <c r="K1330" s="75"/>
      <c r="L1330" s="46"/>
    </row>
    <row r="1331" spans="2:12">
      <c r="B1331" s="69" t="s">
        <v>40</v>
      </c>
      <c r="C1331" s="178"/>
      <c r="D1331" s="181"/>
      <c r="E1331" s="181"/>
      <c r="F1331" s="181"/>
      <c r="G1331" s="184"/>
      <c r="H1331" s="187"/>
      <c r="I1331" s="61"/>
      <c r="J1331" s="75"/>
      <c r="K1331" s="75"/>
      <c r="L1331" s="46"/>
    </row>
    <row r="1332" spans="2:12">
      <c r="B1332" s="69" t="s">
        <v>41</v>
      </c>
      <c r="C1332" s="178"/>
      <c r="D1332" s="181"/>
      <c r="E1332" s="181"/>
      <c r="F1332" s="181"/>
      <c r="G1332" s="184"/>
      <c r="H1332" s="187"/>
      <c r="I1332" s="61"/>
      <c r="J1332" s="75"/>
      <c r="K1332" s="75"/>
      <c r="L1332" s="46"/>
    </row>
    <row r="1333" spans="2:12">
      <c r="B1333" s="69" t="s">
        <v>42</v>
      </c>
      <c r="C1333" s="178"/>
      <c r="D1333" s="181"/>
      <c r="E1333" s="181"/>
      <c r="F1333" s="181"/>
      <c r="G1333" s="184"/>
      <c r="H1333" s="187"/>
      <c r="I1333" s="61"/>
      <c r="J1333" s="48"/>
      <c r="K1333" s="75"/>
      <c r="L1333" s="46"/>
    </row>
    <row r="1334" spans="2:12" ht="13.5" thickBot="1">
      <c r="B1334" s="103" t="s">
        <v>43</v>
      </c>
      <c r="C1334" s="179"/>
      <c r="D1334" s="182"/>
      <c r="E1334" s="182"/>
      <c r="F1334" s="182"/>
      <c r="G1334" s="185"/>
      <c r="H1334" s="188"/>
      <c r="I1334" s="62"/>
      <c r="J1334" s="51"/>
      <c r="K1334" s="63"/>
      <c r="L1334" s="52"/>
    </row>
    <row r="1335" spans="2:12">
      <c r="B1335" s="68" t="s">
        <v>39</v>
      </c>
      <c r="C1335" s="177">
        <f t="shared" ref="C1335" si="196">+C1330+1</f>
        <v>265</v>
      </c>
      <c r="D1335" s="180">
        <f>VLOOKUP(C1335,'Completar SOFSE'!$A$19:$E$462,2,0)</f>
        <v>1</v>
      </c>
      <c r="E1335" s="180" t="str">
        <f>VLOOKUP(C1335,'Completar SOFSE'!$A$19:$E$462,3,0)</f>
        <v>unidad</v>
      </c>
      <c r="F1335" s="180" t="str">
        <f>VLOOKUP(C1335,'Completar SOFSE'!$A$19:$E$462,4,0)</f>
        <v>NUM00830528210N</v>
      </c>
      <c r="G1335" s="183" t="str">
        <f>VLOOKUP(C1335,'Completar SOFSE'!$A$19:$E$462,5,0)</f>
        <v>Manga para tubo sensor de filtros inerciales, para MD 645-E3 de locomotoras GM.</v>
      </c>
      <c r="H1335" s="186">
        <f>VLOOKUP(C1335,'Completar SOFSE'!$A$19:$F$462,6,0)</f>
        <v>8465304</v>
      </c>
      <c r="I1335" s="64"/>
      <c r="J1335" s="75"/>
      <c r="K1335" s="75"/>
      <c r="L1335" s="46"/>
    </row>
    <row r="1336" spans="2:12">
      <c r="B1336" s="69" t="s">
        <v>40</v>
      </c>
      <c r="C1336" s="178"/>
      <c r="D1336" s="181"/>
      <c r="E1336" s="181"/>
      <c r="F1336" s="181"/>
      <c r="G1336" s="184"/>
      <c r="H1336" s="187"/>
      <c r="I1336" s="61"/>
      <c r="J1336" s="75"/>
      <c r="K1336" s="75"/>
      <c r="L1336" s="46"/>
    </row>
    <row r="1337" spans="2:12">
      <c r="B1337" s="69" t="s">
        <v>41</v>
      </c>
      <c r="C1337" s="178"/>
      <c r="D1337" s="181"/>
      <c r="E1337" s="181"/>
      <c r="F1337" s="181"/>
      <c r="G1337" s="184"/>
      <c r="H1337" s="187"/>
      <c r="I1337" s="61"/>
      <c r="J1337" s="75"/>
      <c r="K1337" s="75"/>
      <c r="L1337" s="46"/>
    </row>
    <row r="1338" spans="2:12">
      <c r="B1338" s="69" t="s">
        <v>42</v>
      </c>
      <c r="C1338" s="178"/>
      <c r="D1338" s="181"/>
      <c r="E1338" s="181"/>
      <c r="F1338" s="181"/>
      <c r="G1338" s="184"/>
      <c r="H1338" s="187"/>
      <c r="I1338" s="61"/>
      <c r="J1338" s="48"/>
      <c r="K1338" s="75"/>
      <c r="L1338" s="46"/>
    </row>
    <row r="1339" spans="2:12" ht="13.5" thickBot="1">
      <c r="B1339" s="103" t="s">
        <v>43</v>
      </c>
      <c r="C1339" s="179"/>
      <c r="D1339" s="182"/>
      <c r="E1339" s="182"/>
      <c r="F1339" s="182"/>
      <c r="G1339" s="185"/>
      <c r="H1339" s="188"/>
      <c r="I1339" s="62"/>
      <c r="J1339" s="51"/>
      <c r="K1339" s="63"/>
      <c r="L1339" s="52"/>
    </row>
    <row r="1340" spans="2:12">
      <c r="B1340" s="68" t="s">
        <v>39</v>
      </c>
      <c r="C1340" s="177">
        <f t="shared" ref="C1340" si="197">+C1335+1</f>
        <v>266</v>
      </c>
      <c r="D1340" s="180">
        <f>VLOOKUP(C1340,'Completar SOFSE'!$A$19:$E$462,2,0)</f>
        <v>1</v>
      </c>
      <c r="E1340" s="180" t="str">
        <f>VLOOKUP(C1340,'Completar SOFSE'!$A$19:$E$462,3,0)</f>
        <v>unidad</v>
      </c>
      <c r="F1340" s="180" t="str">
        <f>VLOOKUP(C1340,'Completar SOFSE'!$A$19:$E$462,4,0)</f>
        <v>NUM00890601090N</v>
      </c>
      <c r="G1340" s="183" t="str">
        <f>VLOOKUP(C1340,'Completar SOFSE'!$A$19:$E$462,5,0)</f>
        <v>Manga de salida de filtros inerciales, para MD 645-E3 de locomotoras GM</v>
      </c>
      <c r="H1340" s="186">
        <f>VLOOKUP(C1340,'Completar SOFSE'!$A$19:$F$462,6,0)</f>
        <v>8457838</v>
      </c>
      <c r="I1340" s="64"/>
      <c r="J1340" s="75"/>
      <c r="K1340" s="75"/>
      <c r="L1340" s="46"/>
    </row>
    <row r="1341" spans="2:12">
      <c r="B1341" s="69" t="s">
        <v>40</v>
      </c>
      <c r="C1341" s="178"/>
      <c r="D1341" s="181"/>
      <c r="E1341" s="181"/>
      <c r="F1341" s="181"/>
      <c r="G1341" s="184"/>
      <c r="H1341" s="187"/>
      <c r="I1341" s="61"/>
      <c r="J1341" s="75"/>
      <c r="K1341" s="75"/>
      <c r="L1341" s="46"/>
    </row>
    <row r="1342" spans="2:12">
      <c r="B1342" s="69" t="s">
        <v>41</v>
      </c>
      <c r="C1342" s="178"/>
      <c r="D1342" s="181"/>
      <c r="E1342" s="181"/>
      <c r="F1342" s="181"/>
      <c r="G1342" s="184"/>
      <c r="H1342" s="187"/>
      <c r="I1342" s="61"/>
      <c r="J1342" s="75"/>
      <c r="K1342" s="75"/>
      <c r="L1342" s="46"/>
    </row>
    <row r="1343" spans="2:12">
      <c r="B1343" s="69" t="s">
        <v>42</v>
      </c>
      <c r="C1343" s="178"/>
      <c r="D1343" s="181"/>
      <c r="E1343" s="181"/>
      <c r="F1343" s="181"/>
      <c r="G1343" s="184"/>
      <c r="H1343" s="187"/>
      <c r="I1343" s="61"/>
      <c r="J1343" s="48"/>
      <c r="K1343" s="75"/>
      <c r="L1343" s="46"/>
    </row>
    <row r="1344" spans="2:12" ht="13.5" thickBot="1">
      <c r="B1344" s="103" t="s">
        <v>43</v>
      </c>
      <c r="C1344" s="179"/>
      <c r="D1344" s="182"/>
      <c r="E1344" s="182"/>
      <c r="F1344" s="182"/>
      <c r="G1344" s="185"/>
      <c r="H1344" s="188"/>
      <c r="I1344" s="62"/>
      <c r="J1344" s="51"/>
      <c r="K1344" s="63"/>
      <c r="L1344" s="52"/>
    </row>
    <row r="1345" spans="2:12">
      <c r="B1345" s="68" t="s">
        <v>39</v>
      </c>
      <c r="C1345" s="177">
        <f t="shared" ref="C1345" si="198">+C1340+1</f>
        <v>267</v>
      </c>
      <c r="D1345" s="180">
        <f>VLOOKUP(C1345,'Completar SOFSE'!$A$19:$E$462,2,0)</f>
        <v>1</v>
      </c>
      <c r="E1345" s="180" t="str">
        <f>VLOOKUP(C1345,'Completar SOFSE'!$A$19:$E$462,3,0)</f>
        <v>unidad</v>
      </c>
      <c r="F1345" s="180" t="str">
        <f>VLOOKUP(C1345,'Completar SOFSE'!$A$19:$E$462,4,0)</f>
        <v>NUM00830714630N</v>
      </c>
      <c r="G1345" s="183" t="str">
        <f>VLOOKUP(C1345,'Completar SOFSE'!$A$19:$E$462,5,0)</f>
        <v>RESORTE P/VÁLVULA</v>
      </c>
      <c r="H1345" s="186">
        <f>VLOOKUP(C1345,'Completar SOFSE'!$A$19:$F$462,6,0)</f>
        <v>8494098</v>
      </c>
      <c r="I1345" s="64"/>
      <c r="J1345" s="75"/>
      <c r="K1345" s="75"/>
      <c r="L1345" s="46"/>
    </row>
    <row r="1346" spans="2:12">
      <c r="B1346" s="69" t="s">
        <v>40</v>
      </c>
      <c r="C1346" s="178"/>
      <c r="D1346" s="181"/>
      <c r="E1346" s="181"/>
      <c r="F1346" s="181"/>
      <c r="G1346" s="184"/>
      <c r="H1346" s="187"/>
      <c r="I1346" s="61"/>
      <c r="J1346" s="75"/>
      <c r="K1346" s="75"/>
      <c r="L1346" s="46"/>
    </row>
    <row r="1347" spans="2:12">
      <c r="B1347" s="69" t="s">
        <v>41</v>
      </c>
      <c r="C1347" s="178"/>
      <c r="D1347" s="181"/>
      <c r="E1347" s="181"/>
      <c r="F1347" s="181"/>
      <c r="G1347" s="184"/>
      <c r="H1347" s="187"/>
      <c r="I1347" s="61"/>
      <c r="J1347" s="75"/>
      <c r="K1347" s="75"/>
      <c r="L1347" s="46"/>
    </row>
    <row r="1348" spans="2:12">
      <c r="B1348" s="69" t="s">
        <v>42</v>
      </c>
      <c r="C1348" s="178"/>
      <c r="D1348" s="181"/>
      <c r="E1348" s="181"/>
      <c r="F1348" s="181"/>
      <c r="G1348" s="184"/>
      <c r="H1348" s="187"/>
      <c r="I1348" s="61"/>
      <c r="J1348" s="48"/>
      <c r="K1348" s="75"/>
      <c r="L1348" s="46"/>
    </row>
    <row r="1349" spans="2:12" ht="13.5" thickBot="1">
      <c r="B1349" s="103" t="s">
        <v>43</v>
      </c>
      <c r="C1349" s="179"/>
      <c r="D1349" s="182"/>
      <c r="E1349" s="182"/>
      <c r="F1349" s="182"/>
      <c r="G1349" s="185"/>
      <c r="H1349" s="188"/>
      <c r="I1349" s="62"/>
      <c r="J1349" s="51"/>
      <c r="K1349" s="63"/>
      <c r="L1349" s="52"/>
    </row>
    <row r="1350" spans="2:12">
      <c r="B1350" s="68" t="s">
        <v>39</v>
      </c>
      <c r="C1350" s="177">
        <f>+C1345+1</f>
        <v>268</v>
      </c>
      <c r="D1350" s="180">
        <f>VLOOKUP(C1350,'Completar SOFSE'!$A$19:$E$462,2,0)</f>
        <v>1</v>
      </c>
      <c r="E1350" s="180" t="str">
        <f>VLOOKUP(C1350,'Completar SOFSE'!$A$19:$E$462,3,0)</f>
        <v>unidad</v>
      </c>
      <c r="F1350" s="180" t="str">
        <f>VLOOKUP(C1350,'Completar SOFSE'!$A$19:$E$462,4,0)</f>
        <v>NUM91310470000N</v>
      </c>
      <c r="G1350" s="183" t="str">
        <f>VLOOKUP(C1350,'Completar SOFSE'!$A$19:$E$462,5,0)</f>
        <v>COJINETE</v>
      </c>
      <c r="H1350" s="186">
        <f>VLOOKUP(C1350,'Completar SOFSE'!$A$19:$F$462,6,0)</f>
        <v>8261101</v>
      </c>
      <c r="I1350" s="64"/>
      <c r="J1350" s="75"/>
      <c r="K1350" s="75"/>
      <c r="L1350" s="46"/>
    </row>
    <row r="1351" spans="2:12">
      <c r="B1351" s="69" t="s">
        <v>40</v>
      </c>
      <c r="C1351" s="178"/>
      <c r="D1351" s="181"/>
      <c r="E1351" s="181"/>
      <c r="F1351" s="181"/>
      <c r="G1351" s="184"/>
      <c r="H1351" s="187"/>
      <c r="I1351" s="61"/>
      <c r="J1351" s="75"/>
      <c r="K1351" s="75"/>
      <c r="L1351" s="46"/>
    </row>
    <row r="1352" spans="2:12">
      <c r="B1352" s="69" t="s">
        <v>41</v>
      </c>
      <c r="C1352" s="178"/>
      <c r="D1352" s="181"/>
      <c r="E1352" s="181"/>
      <c r="F1352" s="181"/>
      <c r="G1352" s="184"/>
      <c r="H1352" s="187"/>
      <c r="I1352" s="61"/>
      <c r="J1352" s="75"/>
      <c r="K1352" s="75"/>
      <c r="L1352" s="46"/>
    </row>
    <row r="1353" spans="2:12">
      <c r="B1353" s="69" t="s">
        <v>42</v>
      </c>
      <c r="C1353" s="178"/>
      <c r="D1353" s="181"/>
      <c r="E1353" s="181"/>
      <c r="F1353" s="181"/>
      <c r="G1353" s="184"/>
      <c r="H1353" s="187"/>
      <c r="I1353" s="61"/>
      <c r="J1353" s="48"/>
      <c r="K1353" s="75"/>
      <c r="L1353" s="46"/>
    </row>
    <row r="1354" spans="2:12" ht="13.5" thickBot="1">
      <c r="B1354" s="103" t="s">
        <v>43</v>
      </c>
      <c r="C1354" s="179"/>
      <c r="D1354" s="182"/>
      <c r="E1354" s="182"/>
      <c r="F1354" s="182"/>
      <c r="G1354" s="185"/>
      <c r="H1354" s="188"/>
      <c r="I1354" s="62"/>
      <c r="J1354" s="51"/>
      <c r="K1354" s="63"/>
      <c r="L1354" s="52"/>
    </row>
    <row r="1355" spans="2:12">
      <c r="B1355" s="68" t="s">
        <v>39</v>
      </c>
      <c r="C1355" s="177">
        <f t="shared" ref="C1355" si="199">+C1350+1</f>
        <v>269</v>
      </c>
      <c r="D1355" s="180">
        <f>VLOOKUP(C1355,'Completar SOFSE'!$A$19:$E$462,2,0)</f>
        <v>10</v>
      </c>
      <c r="E1355" s="180" t="str">
        <f>VLOOKUP(C1355,'Completar SOFSE'!$A$19:$E$462,3,0)</f>
        <v>unidad</v>
      </c>
      <c r="F1355" s="180" t="str">
        <f>VLOOKUP(C1355,'Completar SOFSE'!$A$19:$E$462,4,0)</f>
        <v>NUM00860606290N</v>
      </c>
      <c r="G1355" s="183" t="str">
        <f>VLOOKUP(C1355,'Completar SOFSE'!$A$19:$E$462,5,0)</f>
        <v>Tapa del contacto auxiliar del contactor GFC, contactor STA y contactor GFD. Loc GM</v>
      </c>
      <c r="H1355" s="186">
        <f>VLOOKUP(C1355,'Completar SOFSE'!$A$19:$F$462,6,0)</f>
        <v>8409404</v>
      </c>
      <c r="I1355" s="64"/>
      <c r="J1355" s="75"/>
      <c r="K1355" s="75"/>
      <c r="L1355" s="46"/>
    </row>
    <row r="1356" spans="2:12">
      <c r="B1356" s="69" t="s">
        <v>40</v>
      </c>
      <c r="C1356" s="178"/>
      <c r="D1356" s="181"/>
      <c r="E1356" s="181"/>
      <c r="F1356" s="181"/>
      <c r="G1356" s="184"/>
      <c r="H1356" s="187"/>
      <c r="I1356" s="61"/>
      <c r="J1356" s="75"/>
      <c r="K1356" s="75"/>
      <c r="L1356" s="46"/>
    </row>
    <row r="1357" spans="2:12">
      <c r="B1357" s="69" t="s">
        <v>41</v>
      </c>
      <c r="C1357" s="178"/>
      <c r="D1357" s="181"/>
      <c r="E1357" s="181"/>
      <c r="F1357" s="181"/>
      <c r="G1357" s="184"/>
      <c r="H1357" s="187"/>
      <c r="I1357" s="61"/>
      <c r="J1357" s="75"/>
      <c r="K1357" s="75"/>
      <c r="L1357" s="46"/>
    </row>
    <row r="1358" spans="2:12">
      <c r="B1358" s="69" t="s">
        <v>42</v>
      </c>
      <c r="C1358" s="178"/>
      <c r="D1358" s="181"/>
      <c r="E1358" s="181"/>
      <c r="F1358" s="181"/>
      <c r="G1358" s="184"/>
      <c r="H1358" s="187"/>
      <c r="I1358" s="61"/>
      <c r="J1358" s="48"/>
      <c r="K1358" s="75"/>
      <c r="L1358" s="46"/>
    </row>
    <row r="1359" spans="2:12" ht="13.5" thickBot="1">
      <c r="B1359" s="103" t="s">
        <v>43</v>
      </c>
      <c r="C1359" s="179"/>
      <c r="D1359" s="182"/>
      <c r="E1359" s="182"/>
      <c r="F1359" s="182"/>
      <c r="G1359" s="185"/>
      <c r="H1359" s="188"/>
      <c r="I1359" s="62"/>
      <c r="J1359" s="51"/>
      <c r="K1359" s="63"/>
      <c r="L1359" s="52"/>
    </row>
    <row r="1360" spans="2:12">
      <c r="B1360" s="68" t="s">
        <v>39</v>
      </c>
      <c r="C1360" s="177">
        <f t="shared" ref="C1360" si="200">+C1355+1</f>
        <v>270</v>
      </c>
      <c r="D1360" s="180">
        <f>VLOOKUP(C1360,'Completar SOFSE'!$A$19:$E$462,2,0)</f>
        <v>1</v>
      </c>
      <c r="E1360" s="180" t="str">
        <f>VLOOKUP(C1360,'Completar SOFSE'!$A$19:$E$462,3,0)</f>
        <v>unidad</v>
      </c>
      <c r="F1360" s="180" t="str">
        <f>VLOOKUP(C1360,'Completar SOFSE'!$A$19:$E$462,4,0)</f>
        <v>NUM00830818410N</v>
      </c>
      <c r="G1360" s="183" t="str">
        <f>VLOOKUP(C1360,'Completar SOFSE'!$A$19:$E$462,5,0)</f>
        <v>Tapa de tanque de agua - 7 P.S.I. Locomotoras GM.</v>
      </c>
      <c r="H1360" s="186">
        <f>VLOOKUP(C1360,'Completar SOFSE'!$A$19:$F$462,6,0)</f>
        <v>2082048</v>
      </c>
      <c r="I1360" s="64"/>
      <c r="J1360" s="75"/>
      <c r="K1360" s="75"/>
      <c r="L1360" s="46"/>
    </row>
    <row r="1361" spans="2:12">
      <c r="B1361" s="69" t="s">
        <v>40</v>
      </c>
      <c r="C1361" s="178"/>
      <c r="D1361" s="181"/>
      <c r="E1361" s="181"/>
      <c r="F1361" s="181"/>
      <c r="G1361" s="184"/>
      <c r="H1361" s="187"/>
      <c r="I1361" s="61"/>
      <c r="J1361" s="75"/>
      <c r="K1361" s="75"/>
      <c r="L1361" s="46"/>
    </row>
    <row r="1362" spans="2:12">
      <c r="B1362" s="69" t="s">
        <v>41</v>
      </c>
      <c r="C1362" s="178"/>
      <c r="D1362" s="181"/>
      <c r="E1362" s="181"/>
      <c r="F1362" s="181"/>
      <c r="G1362" s="184"/>
      <c r="H1362" s="187"/>
      <c r="I1362" s="61"/>
      <c r="J1362" s="75"/>
      <c r="K1362" s="75"/>
      <c r="L1362" s="46"/>
    </row>
    <row r="1363" spans="2:12">
      <c r="B1363" s="69" t="s">
        <v>42</v>
      </c>
      <c r="C1363" s="178"/>
      <c r="D1363" s="181"/>
      <c r="E1363" s="181"/>
      <c r="F1363" s="181"/>
      <c r="G1363" s="184"/>
      <c r="H1363" s="187"/>
      <c r="I1363" s="61"/>
      <c r="J1363" s="48"/>
      <c r="K1363" s="75"/>
      <c r="L1363" s="46"/>
    </row>
    <row r="1364" spans="2:12" ht="13.5" thickBot="1">
      <c r="B1364" s="103" t="s">
        <v>43</v>
      </c>
      <c r="C1364" s="179"/>
      <c r="D1364" s="182"/>
      <c r="E1364" s="182"/>
      <c r="F1364" s="182"/>
      <c r="G1364" s="185"/>
      <c r="H1364" s="188"/>
      <c r="I1364" s="62"/>
      <c r="J1364" s="51"/>
      <c r="K1364" s="63"/>
      <c r="L1364" s="52"/>
    </row>
    <row r="1365" spans="2:12">
      <c r="B1365" s="68" t="s">
        <v>39</v>
      </c>
      <c r="C1365" s="177">
        <f t="shared" ref="C1365" si="201">+C1360+1</f>
        <v>271</v>
      </c>
      <c r="D1365" s="180">
        <f>VLOOKUP(C1365,'Completar SOFSE'!$A$19:$E$462,2,0)</f>
        <v>1</v>
      </c>
      <c r="E1365" s="180" t="str">
        <f>VLOOKUP(C1365,'Completar SOFSE'!$A$19:$E$462,3,0)</f>
        <v>unidad</v>
      </c>
      <c r="F1365" s="180" t="str">
        <f>VLOOKUP(C1365,'Completar SOFSE'!$A$19:$E$462,4,0)</f>
        <v>NUM91310760000N</v>
      </c>
      <c r="G1365" s="183" t="str">
        <f>VLOOKUP(C1365,'Completar SOFSE'!$A$19:$E$462,5,0)</f>
        <v>RECTIFICADOR DE 5 PLACAS, 0.5 A. LOCOMOTORAS GENERAL MOTORS</v>
      </c>
      <c r="H1365" s="186">
        <f>VLOOKUP(C1365,'Completar SOFSE'!$A$19:$F$462,6,0)</f>
        <v>8276617</v>
      </c>
      <c r="I1365" s="64"/>
      <c r="J1365" s="75"/>
      <c r="K1365" s="75"/>
      <c r="L1365" s="46"/>
    </row>
    <row r="1366" spans="2:12">
      <c r="B1366" s="69" t="s">
        <v>40</v>
      </c>
      <c r="C1366" s="178"/>
      <c r="D1366" s="181"/>
      <c r="E1366" s="181"/>
      <c r="F1366" s="181"/>
      <c r="G1366" s="184"/>
      <c r="H1366" s="187"/>
      <c r="I1366" s="61"/>
      <c r="J1366" s="75"/>
      <c r="K1366" s="75"/>
      <c r="L1366" s="46"/>
    </row>
    <row r="1367" spans="2:12">
      <c r="B1367" s="69" t="s">
        <v>41</v>
      </c>
      <c r="C1367" s="178"/>
      <c r="D1367" s="181"/>
      <c r="E1367" s="181"/>
      <c r="F1367" s="181"/>
      <c r="G1367" s="184"/>
      <c r="H1367" s="187"/>
      <c r="I1367" s="61"/>
      <c r="J1367" s="75"/>
      <c r="K1367" s="75"/>
      <c r="L1367" s="46"/>
    </row>
    <row r="1368" spans="2:12">
      <c r="B1368" s="69" t="s">
        <v>42</v>
      </c>
      <c r="C1368" s="178"/>
      <c r="D1368" s="181"/>
      <c r="E1368" s="181"/>
      <c r="F1368" s="181"/>
      <c r="G1368" s="184"/>
      <c r="H1368" s="187"/>
      <c r="I1368" s="61"/>
      <c r="J1368" s="48"/>
      <c r="K1368" s="75"/>
      <c r="L1368" s="46"/>
    </row>
    <row r="1369" spans="2:12" ht="13.5" thickBot="1">
      <c r="B1369" s="103" t="s">
        <v>43</v>
      </c>
      <c r="C1369" s="179"/>
      <c r="D1369" s="182"/>
      <c r="E1369" s="182"/>
      <c r="F1369" s="182"/>
      <c r="G1369" s="185"/>
      <c r="H1369" s="188"/>
      <c r="I1369" s="62"/>
      <c r="J1369" s="51"/>
      <c r="K1369" s="63"/>
      <c r="L1369" s="52"/>
    </row>
    <row r="1370" spans="2:12">
      <c r="B1370" s="68" t="s">
        <v>39</v>
      </c>
      <c r="C1370" s="177">
        <f>+C1365+1</f>
        <v>272</v>
      </c>
      <c r="D1370" s="180">
        <f>VLOOKUP(C1370,'Completar SOFSE'!$A$19:$E$462,2,0)</f>
        <v>1</v>
      </c>
      <c r="E1370" s="180" t="str">
        <f>VLOOKUP(C1370,'Completar SOFSE'!$A$19:$E$462,3,0)</f>
        <v>unidad</v>
      </c>
      <c r="F1370" s="180" t="str">
        <f>VLOOKUP(C1370,'Completar SOFSE'!$A$19:$E$462,4,0)</f>
        <v>NUM91312770000N</v>
      </c>
      <c r="G1370" s="183" t="str">
        <f>VLOOKUP(C1370,'Completar SOFSE'!$A$19:$E$462,5,0)</f>
        <v>RECTIFICADOR 0.15A 80V. LOCOMOTORAS GENERAL MOTORS</v>
      </c>
      <c r="H1370" s="186">
        <f>VLOOKUP(C1370,'Completar SOFSE'!$A$19:$F$462,6,0)</f>
        <v>8403348</v>
      </c>
      <c r="I1370" s="64"/>
      <c r="J1370" s="75"/>
      <c r="K1370" s="75"/>
      <c r="L1370" s="46"/>
    </row>
    <row r="1371" spans="2:12">
      <c r="B1371" s="69" t="s">
        <v>40</v>
      </c>
      <c r="C1371" s="178"/>
      <c r="D1371" s="181"/>
      <c r="E1371" s="181"/>
      <c r="F1371" s="181"/>
      <c r="G1371" s="184"/>
      <c r="H1371" s="187"/>
      <c r="I1371" s="61"/>
      <c r="J1371" s="75"/>
      <c r="K1371" s="75"/>
      <c r="L1371" s="46"/>
    </row>
    <row r="1372" spans="2:12">
      <c r="B1372" s="69" t="s">
        <v>41</v>
      </c>
      <c r="C1372" s="178"/>
      <c r="D1372" s="181"/>
      <c r="E1372" s="181"/>
      <c r="F1372" s="181"/>
      <c r="G1372" s="184"/>
      <c r="H1372" s="187"/>
      <c r="I1372" s="61"/>
      <c r="J1372" s="75"/>
      <c r="K1372" s="75"/>
      <c r="L1372" s="46"/>
    </row>
    <row r="1373" spans="2:12">
      <c r="B1373" s="69" t="s">
        <v>42</v>
      </c>
      <c r="C1373" s="178"/>
      <c r="D1373" s="181"/>
      <c r="E1373" s="181"/>
      <c r="F1373" s="181"/>
      <c r="G1373" s="184"/>
      <c r="H1373" s="187"/>
      <c r="I1373" s="61"/>
      <c r="J1373" s="48"/>
      <c r="K1373" s="75"/>
      <c r="L1373" s="46"/>
    </row>
    <row r="1374" spans="2:12" ht="13.5" thickBot="1">
      <c r="B1374" s="103" t="s">
        <v>43</v>
      </c>
      <c r="C1374" s="179"/>
      <c r="D1374" s="182"/>
      <c r="E1374" s="182"/>
      <c r="F1374" s="182"/>
      <c r="G1374" s="185"/>
      <c r="H1374" s="188"/>
      <c r="I1374" s="62"/>
      <c r="J1374" s="51"/>
      <c r="K1374" s="63"/>
      <c r="L1374" s="52"/>
    </row>
    <row r="1375" spans="2:12" ht="24" customHeight="1" thickBot="1">
      <c r="B1375" s="202" t="s">
        <v>28</v>
      </c>
      <c r="C1375" s="203"/>
      <c r="D1375" s="203"/>
      <c r="E1375" s="203"/>
      <c r="F1375" s="203"/>
      <c r="G1375" s="203"/>
      <c r="H1375" s="65"/>
      <c r="I1375" s="204"/>
      <c r="J1375" s="205"/>
      <c r="K1375" s="205"/>
      <c r="L1375" s="206"/>
    </row>
    <row r="1376" spans="2:12" ht="18.75" customHeight="1" thickBot="1">
      <c r="B1376" s="104" t="s">
        <v>44</v>
      </c>
      <c r="C1376" s="105"/>
      <c r="D1376" s="105"/>
      <c r="E1376" s="106"/>
      <c r="F1376" s="106"/>
      <c r="G1376" s="106"/>
      <c r="H1376" s="106"/>
      <c r="I1376" s="106"/>
      <c r="J1376" s="106"/>
      <c r="K1376" s="106"/>
      <c r="L1376" s="107"/>
    </row>
    <row r="1377" spans="2:12" ht="18.75" customHeight="1" thickBot="1">
      <c r="B1377" s="189" t="s">
        <v>45</v>
      </c>
      <c r="C1377" s="190"/>
      <c r="D1377" s="197" t="str">
        <f>+'Completar SOFSE'!B12</f>
        <v>Según Artículo 33 del PCP</v>
      </c>
      <c r="E1377" s="197"/>
      <c r="F1377" s="197"/>
      <c r="G1377" s="197"/>
      <c r="H1377" s="90"/>
      <c r="I1377" s="198"/>
      <c r="J1377" s="198"/>
      <c r="K1377" s="198"/>
      <c r="L1377" s="199"/>
    </row>
    <row r="1378" spans="2:12" ht="18.75" customHeight="1" thickBot="1">
      <c r="B1378" s="150" t="s">
        <v>55</v>
      </c>
      <c r="C1378" s="151"/>
      <c r="D1378" s="167" t="s">
        <v>64</v>
      </c>
      <c r="E1378" s="167"/>
      <c r="F1378" s="167"/>
      <c r="G1378" s="167"/>
      <c r="H1378" s="167"/>
      <c r="I1378" s="167"/>
      <c r="J1378" s="167"/>
      <c r="K1378" s="167"/>
      <c r="L1378" s="237"/>
    </row>
    <row r="1379" spans="2:12" ht="18.75" customHeight="1" thickBot="1">
      <c r="B1379" s="189" t="s">
        <v>46</v>
      </c>
      <c r="C1379" s="190"/>
      <c r="D1379" s="197" t="str">
        <f>+'Completar SOFSE'!B13</f>
        <v>Según Artículo 7 del PCP</v>
      </c>
      <c r="E1379" s="197"/>
      <c r="F1379" s="197"/>
      <c r="G1379" s="197"/>
      <c r="H1379" s="90"/>
      <c r="I1379" s="198"/>
      <c r="J1379" s="198"/>
      <c r="K1379" s="198"/>
      <c r="L1379" s="199"/>
    </row>
    <row r="1380" spans="2:12" ht="18.75" customHeight="1" thickBot="1">
      <c r="B1380" s="189" t="s">
        <v>47</v>
      </c>
      <c r="C1380" s="190"/>
      <c r="D1380" s="197" t="str">
        <f>+'Completar SOFSE'!B15</f>
        <v>Según Artículo 117 del R.C.C.</v>
      </c>
      <c r="E1380" s="197"/>
      <c r="F1380" s="197"/>
      <c r="G1380" s="197"/>
      <c r="H1380" s="90"/>
      <c r="I1380" s="200"/>
      <c r="J1380" s="200"/>
      <c r="K1380" s="200"/>
      <c r="L1380" s="201"/>
    </row>
    <row r="1381" spans="2:12">
      <c r="B1381" s="94"/>
      <c r="C1381" s="95"/>
      <c r="D1381" s="95"/>
      <c r="E1381" s="95"/>
      <c r="F1381" s="95"/>
      <c r="G1381" s="96"/>
      <c r="H1381" s="96"/>
      <c r="I1381" s="96"/>
      <c r="J1381" s="96"/>
      <c r="K1381" s="96"/>
      <c r="L1381" s="97"/>
    </row>
    <row r="1382" spans="2:12">
      <c r="B1382" s="23"/>
      <c r="C1382" s="24"/>
      <c r="D1382" s="24"/>
      <c r="E1382" s="24"/>
      <c r="F1382" s="24"/>
      <c r="G1382" s="25"/>
      <c r="H1382" s="25"/>
      <c r="I1382" s="25"/>
      <c r="J1382" s="25"/>
      <c r="K1382" s="25"/>
      <c r="L1382" s="26"/>
    </row>
    <row r="1383" spans="2:12">
      <c r="B1383" s="23"/>
      <c r="C1383" s="24"/>
      <c r="D1383" s="24"/>
      <c r="E1383" s="24"/>
      <c r="F1383" s="24"/>
      <c r="G1383" s="25"/>
      <c r="H1383" s="25"/>
      <c r="I1383" s="25"/>
      <c r="J1383" s="25"/>
      <c r="K1383" s="25"/>
      <c r="L1383" s="26"/>
    </row>
    <row r="1384" spans="2:12">
      <c r="B1384" s="23"/>
      <c r="C1384" s="24"/>
      <c r="D1384" s="24"/>
      <c r="E1384" s="24"/>
      <c r="F1384" s="24"/>
      <c r="G1384" s="25"/>
      <c r="H1384" s="25"/>
      <c r="I1384" s="25"/>
      <c r="J1384" s="25"/>
      <c r="K1384" s="25"/>
      <c r="L1384" s="26"/>
    </row>
    <row r="1385" spans="2:12" ht="13.5" thickBot="1">
      <c r="B1385" s="27"/>
      <c r="C1385" s="28"/>
      <c r="D1385" s="28"/>
      <c r="E1385" s="28"/>
      <c r="F1385" s="28"/>
      <c r="G1385" s="29"/>
      <c r="H1385" s="29"/>
      <c r="I1385" s="29"/>
      <c r="J1385" s="29"/>
      <c r="K1385" s="29"/>
      <c r="L1385" s="30"/>
    </row>
  </sheetData>
  <mergeCells count="1670">
    <mergeCell ref="B1378:C1378"/>
    <mergeCell ref="D1378:L1378"/>
    <mergeCell ref="C715:C719"/>
    <mergeCell ref="D715:D719"/>
    <mergeCell ref="E715:E719"/>
    <mergeCell ref="F715:F719"/>
    <mergeCell ref="G715:G719"/>
    <mergeCell ref="H715:H719"/>
    <mergeCell ref="C705:C709"/>
    <mergeCell ref="D705:D709"/>
    <mergeCell ref="E705:E709"/>
    <mergeCell ref="F705:F709"/>
    <mergeCell ref="G705:G709"/>
    <mergeCell ref="H705:H709"/>
    <mergeCell ref="C710:C714"/>
    <mergeCell ref="D710:D714"/>
    <mergeCell ref="E710:E714"/>
    <mergeCell ref="F710:F714"/>
    <mergeCell ref="G710:G714"/>
    <mergeCell ref="H710:H714"/>
    <mergeCell ref="F735:F739"/>
    <mergeCell ref="G735:G739"/>
    <mergeCell ref="H735:H739"/>
    <mergeCell ref="C720:C724"/>
    <mergeCell ref="D720:D724"/>
    <mergeCell ref="E720:E724"/>
    <mergeCell ref="F720:F724"/>
    <mergeCell ref="G720:G724"/>
    <mergeCell ref="H720:H724"/>
    <mergeCell ref="C725:C729"/>
    <mergeCell ref="D725:D729"/>
    <mergeCell ref="E725:E729"/>
    <mergeCell ref="C690:C694"/>
    <mergeCell ref="D690:D694"/>
    <mergeCell ref="E690:E694"/>
    <mergeCell ref="F690:F694"/>
    <mergeCell ref="G690:G694"/>
    <mergeCell ref="H690:H694"/>
    <mergeCell ref="C695:C699"/>
    <mergeCell ref="D695:D699"/>
    <mergeCell ref="E695:E699"/>
    <mergeCell ref="F695:F699"/>
    <mergeCell ref="G695:G699"/>
    <mergeCell ref="H695:H699"/>
    <mergeCell ref="C700:C704"/>
    <mergeCell ref="D700:D704"/>
    <mergeCell ref="E700:E704"/>
    <mergeCell ref="F700:F704"/>
    <mergeCell ref="G700:G704"/>
    <mergeCell ref="H700:H704"/>
    <mergeCell ref="C675:C679"/>
    <mergeCell ref="D675:D679"/>
    <mergeCell ref="E675:E679"/>
    <mergeCell ref="F675:F679"/>
    <mergeCell ref="G675:G679"/>
    <mergeCell ref="H675:H679"/>
    <mergeCell ref="C680:C684"/>
    <mergeCell ref="D680:D684"/>
    <mergeCell ref="E680:E684"/>
    <mergeCell ref="F680:F684"/>
    <mergeCell ref="G680:G684"/>
    <mergeCell ref="H680:H684"/>
    <mergeCell ref="C685:C689"/>
    <mergeCell ref="D685:D689"/>
    <mergeCell ref="E685:E689"/>
    <mergeCell ref="F685:F689"/>
    <mergeCell ref="G685:G689"/>
    <mergeCell ref="H685:H689"/>
    <mergeCell ref="C660:C664"/>
    <mergeCell ref="D660:D664"/>
    <mergeCell ref="E660:E664"/>
    <mergeCell ref="F660:F664"/>
    <mergeCell ref="G660:G664"/>
    <mergeCell ref="H660:H664"/>
    <mergeCell ref="C665:C669"/>
    <mergeCell ref="D665:D669"/>
    <mergeCell ref="E665:E669"/>
    <mergeCell ref="F665:F669"/>
    <mergeCell ref="G665:G669"/>
    <mergeCell ref="H665:H669"/>
    <mergeCell ref="C670:C674"/>
    <mergeCell ref="D670:D674"/>
    <mergeCell ref="E670:E674"/>
    <mergeCell ref="F670:F674"/>
    <mergeCell ref="G670:G674"/>
    <mergeCell ref="H670:H674"/>
    <mergeCell ref="C645:C649"/>
    <mergeCell ref="D645:D649"/>
    <mergeCell ref="E645:E649"/>
    <mergeCell ref="F645:F649"/>
    <mergeCell ref="G645:G649"/>
    <mergeCell ref="H645:H649"/>
    <mergeCell ref="C650:C654"/>
    <mergeCell ref="D650:D654"/>
    <mergeCell ref="E650:E654"/>
    <mergeCell ref="F650:F654"/>
    <mergeCell ref="G650:G654"/>
    <mergeCell ref="H650:H654"/>
    <mergeCell ref="C655:C659"/>
    <mergeCell ref="D655:D659"/>
    <mergeCell ref="E655:E659"/>
    <mergeCell ref="F655:F659"/>
    <mergeCell ref="G655:G659"/>
    <mergeCell ref="H655:H659"/>
    <mergeCell ref="C630:C634"/>
    <mergeCell ref="D630:D634"/>
    <mergeCell ref="E630:E634"/>
    <mergeCell ref="F630:F634"/>
    <mergeCell ref="G630:G634"/>
    <mergeCell ref="H630:H634"/>
    <mergeCell ref="C635:C639"/>
    <mergeCell ref="D635:D639"/>
    <mergeCell ref="E635:E639"/>
    <mergeCell ref="F635:F639"/>
    <mergeCell ref="G635:G639"/>
    <mergeCell ref="H635:H639"/>
    <mergeCell ref="C640:C644"/>
    <mergeCell ref="D640:D644"/>
    <mergeCell ref="E640:E644"/>
    <mergeCell ref="F640:F644"/>
    <mergeCell ref="G640:G644"/>
    <mergeCell ref="H640:H644"/>
    <mergeCell ref="C615:C619"/>
    <mergeCell ref="D615:D619"/>
    <mergeCell ref="E615:E619"/>
    <mergeCell ref="F615:F619"/>
    <mergeCell ref="G615:G619"/>
    <mergeCell ref="H615:H619"/>
    <mergeCell ref="C620:C624"/>
    <mergeCell ref="D620:D624"/>
    <mergeCell ref="E620:E624"/>
    <mergeCell ref="F620:F624"/>
    <mergeCell ref="G620:G624"/>
    <mergeCell ref="H620:H624"/>
    <mergeCell ref="C625:C629"/>
    <mergeCell ref="D625:D629"/>
    <mergeCell ref="E625:E629"/>
    <mergeCell ref="F625:F629"/>
    <mergeCell ref="G625:G629"/>
    <mergeCell ref="H625:H629"/>
    <mergeCell ref="C600:C604"/>
    <mergeCell ref="D600:D604"/>
    <mergeCell ref="E600:E604"/>
    <mergeCell ref="F600:F604"/>
    <mergeCell ref="G600:G604"/>
    <mergeCell ref="H600:H604"/>
    <mergeCell ref="C605:C609"/>
    <mergeCell ref="D605:D609"/>
    <mergeCell ref="E605:E609"/>
    <mergeCell ref="F605:F609"/>
    <mergeCell ref="G605:G609"/>
    <mergeCell ref="H605:H609"/>
    <mergeCell ref="C610:C614"/>
    <mergeCell ref="D610:D614"/>
    <mergeCell ref="E610:E614"/>
    <mergeCell ref="F610:F614"/>
    <mergeCell ref="G610:G614"/>
    <mergeCell ref="H610:H614"/>
    <mergeCell ref="C585:C589"/>
    <mergeCell ref="D585:D589"/>
    <mergeCell ref="E585:E589"/>
    <mergeCell ref="F585:F589"/>
    <mergeCell ref="G585:G589"/>
    <mergeCell ref="H585:H589"/>
    <mergeCell ref="C590:C594"/>
    <mergeCell ref="D590:D594"/>
    <mergeCell ref="E590:E594"/>
    <mergeCell ref="F590:F594"/>
    <mergeCell ref="G590:G594"/>
    <mergeCell ref="H590:H594"/>
    <mergeCell ref="C595:C599"/>
    <mergeCell ref="D595:D599"/>
    <mergeCell ref="E595:E599"/>
    <mergeCell ref="F595:F599"/>
    <mergeCell ref="G595:G599"/>
    <mergeCell ref="H595:H599"/>
    <mergeCell ref="C570:C574"/>
    <mergeCell ref="D570:D574"/>
    <mergeCell ref="E570:E574"/>
    <mergeCell ref="F570:F574"/>
    <mergeCell ref="G570:G574"/>
    <mergeCell ref="H570:H574"/>
    <mergeCell ref="C575:C579"/>
    <mergeCell ref="D575:D579"/>
    <mergeCell ref="E575:E579"/>
    <mergeCell ref="F575:F579"/>
    <mergeCell ref="G575:G579"/>
    <mergeCell ref="H575:H579"/>
    <mergeCell ref="C580:C584"/>
    <mergeCell ref="D580:D584"/>
    <mergeCell ref="E580:E584"/>
    <mergeCell ref="F580:F584"/>
    <mergeCell ref="G580:G584"/>
    <mergeCell ref="H580:H584"/>
    <mergeCell ref="C555:C559"/>
    <mergeCell ref="D555:D559"/>
    <mergeCell ref="E555:E559"/>
    <mergeCell ref="F555:F559"/>
    <mergeCell ref="G555:G559"/>
    <mergeCell ref="H555:H559"/>
    <mergeCell ref="C560:C564"/>
    <mergeCell ref="D560:D564"/>
    <mergeCell ref="E560:E564"/>
    <mergeCell ref="F560:F564"/>
    <mergeCell ref="G560:G564"/>
    <mergeCell ref="H560:H564"/>
    <mergeCell ref="C565:C569"/>
    <mergeCell ref="D565:D569"/>
    <mergeCell ref="E565:E569"/>
    <mergeCell ref="F565:F569"/>
    <mergeCell ref="G565:G569"/>
    <mergeCell ref="H565:H569"/>
    <mergeCell ref="C540:C544"/>
    <mergeCell ref="D540:D544"/>
    <mergeCell ref="E540:E544"/>
    <mergeCell ref="F540:F544"/>
    <mergeCell ref="G540:G544"/>
    <mergeCell ref="H540:H544"/>
    <mergeCell ref="C545:C549"/>
    <mergeCell ref="D545:D549"/>
    <mergeCell ref="E545:E549"/>
    <mergeCell ref="F545:F549"/>
    <mergeCell ref="G545:G549"/>
    <mergeCell ref="H545:H549"/>
    <mergeCell ref="C550:C554"/>
    <mergeCell ref="D550:D554"/>
    <mergeCell ref="E550:E554"/>
    <mergeCell ref="F550:F554"/>
    <mergeCell ref="G550:G554"/>
    <mergeCell ref="H550:H554"/>
    <mergeCell ref="C525:C529"/>
    <mergeCell ref="D525:D529"/>
    <mergeCell ref="E525:E529"/>
    <mergeCell ref="F525:F529"/>
    <mergeCell ref="G525:G529"/>
    <mergeCell ref="H525:H529"/>
    <mergeCell ref="C530:C534"/>
    <mergeCell ref="D530:D534"/>
    <mergeCell ref="E530:E534"/>
    <mergeCell ref="F530:F534"/>
    <mergeCell ref="G530:G534"/>
    <mergeCell ref="H530:H534"/>
    <mergeCell ref="C535:C539"/>
    <mergeCell ref="D535:D539"/>
    <mergeCell ref="E535:E539"/>
    <mergeCell ref="F535:F539"/>
    <mergeCell ref="G535:G539"/>
    <mergeCell ref="H535:H539"/>
    <mergeCell ref="C510:C514"/>
    <mergeCell ref="D510:D514"/>
    <mergeCell ref="E510:E514"/>
    <mergeCell ref="F510:F514"/>
    <mergeCell ref="G510:G514"/>
    <mergeCell ref="H510:H514"/>
    <mergeCell ref="C515:C519"/>
    <mergeCell ref="D515:D519"/>
    <mergeCell ref="E515:E519"/>
    <mergeCell ref="F515:F519"/>
    <mergeCell ref="G515:G519"/>
    <mergeCell ref="H515:H519"/>
    <mergeCell ref="C520:C524"/>
    <mergeCell ref="D520:D524"/>
    <mergeCell ref="E520:E524"/>
    <mergeCell ref="F520:F524"/>
    <mergeCell ref="G520:G524"/>
    <mergeCell ref="H520:H524"/>
    <mergeCell ref="C495:C499"/>
    <mergeCell ref="D495:D499"/>
    <mergeCell ref="E495:E499"/>
    <mergeCell ref="F495:F499"/>
    <mergeCell ref="G495:G499"/>
    <mergeCell ref="H495:H499"/>
    <mergeCell ref="C500:C504"/>
    <mergeCell ref="D500:D504"/>
    <mergeCell ref="E500:E504"/>
    <mergeCell ref="F500:F504"/>
    <mergeCell ref="G500:G504"/>
    <mergeCell ref="H500:H504"/>
    <mergeCell ref="C505:C509"/>
    <mergeCell ref="D505:D509"/>
    <mergeCell ref="E505:E509"/>
    <mergeCell ref="F505:F509"/>
    <mergeCell ref="G505:G509"/>
    <mergeCell ref="H505:H509"/>
    <mergeCell ref="C480:C484"/>
    <mergeCell ref="D480:D484"/>
    <mergeCell ref="E480:E484"/>
    <mergeCell ref="F480:F484"/>
    <mergeCell ref="G480:G484"/>
    <mergeCell ref="H480:H484"/>
    <mergeCell ref="C485:C489"/>
    <mergeCell ref="D485:D489"/>
    <mergeCell ref="E485:E489"/>
    <mergeCell ref="F485:F489"/>
    <mergeCell ref="G485:G489"/>
    <mergeCell ref="H485:H489"/>
    <mergeCell ref="C490:C494"/>
    <mergeCell ref="D490:D494"/>
    <mergeCell ref="E490:E494"/>
    <mergeCell ref="F490:F494"/>
    <mergeCell ref="G490:G494"/>
    <mergeCell ref="H490:H494"/>
    <mergeCell ref="C465:C469"/>
    <mergeCell ref="D465:D469"/>
    <mergeCell ref="E465:E469"/>
    <mergeCell ref="F465:F469"/>
    <mergeCell ref="G465:G469"/>
    <mergeCell ref="H465:H469"/>
    <mergeCell ref="C470:C474"/>
    <mergeCell ref="D470:D474"/>
    <mergeCell ref="E470:E474"/>
    <mergeCell ref="F470:F474"/>
    <mergeCell ref="G470:G474"/>
    <mergeCell ref="H470:H474"/>
    <mergeCell ref="C475:C479"/>
    <mergeCell ref="D475:D479"/>
    <mergeCell ref="E475:E479"/>
    <mergeCell ref="F475:F479"/>
    <mergeCell ref="G475:G479"/>
    <mergeCell ref="H475:H479"/>
    <mergeCell ref="C450:C454"/>
    <mergeCell ref="D450:D454"/>
    <mergeCell ref="E450:E454"/>
    <mergeCell ref="F450:F454"/>
    <mergeCell ref="G450:G454"/>
    <mergeCell ref="H450:H454"/>
    <mergeCell ref="C455:C459"/>
    <mergeCell ref="D455:D459"/>
    <mergeCell ref="E455:E459"/>
    <mergeCell ref="F455:F459"/>
    <mergeCell ref="G455:G459"/>
    <mergeCell ref="H455:H459"/>
    <mergeCell ref="C460:C464"/>
    <mergeCell ref="D460:D464"/>
    <mergeCell ref="E460:E464"/>
    <mergeCell ref="F460:F464"/>
    <mergeCell ref="G460:G464"/>
    <mergeCell ref="H460:H464"/>
    <mergeCell ref="C435:C439"/>
    <mergeCell ref="D435:D439"/>
    <mergeCell ref="E435:E439"/>
    <mergeCell ref="F435:F439"/>
    <mergeCell ref="G435:G439"/>
    <mergeCell ref="H435:H439"/>
    <mergeCell ref="C440:C444"/>
    <mergeCell ref="D440:D444"/>
    <mergeCell ref="E440:E444"/>
    <mergeCell ref="F440:F444"/>
    <mergeCell ref="G440:G444"/>
    <mergeCell ref="H440:H444"/>
    <mergeCell ref="C445:C449"/>
    <mergeCell ref="D445:D449"/>
    <mergeCell ref="E445:E449"/>
    <mergeCell ref="F445:F449"/>
    <mergeCell ref="G445:G449"/>
    <mergeCell ref="H445:H449"/>
    <mergeCell ref="C420:C424"/>
    <mergeCell ref="D420:D424"/>
    <mergeCell ref="E420:E424"/>
    <mergeCell ref="F420:F424"/>
    <mergeCell ref="G420:G424"/>
    <mergeCell ref="H420:H424"/>
    <mergeCell ref="C425:C429"/>
    <mergeCell ref="D425:D429"/>
    <mergeCell ref="E425:E429"/>
    <mergeCell ref="F425:F429"/>
    <mergeCell ref="G425:G429"/>
    <mergeCell ref="H425:H429"/>
    <mergeCell ref="C430:C434"/>
    <mergeCell ref="D430:D434"/>
    <mergeCell ref="E430:E434"/>
    <mergeCell ref="F430:F434"/>
    <mergeCell ref="G430:G434"/>
    <mergeCell ref="H430:H434"/>
    <mergeCell ref="C405:C409"/>
    <mergeCell ref="D405:D409"/>
    <mergeCell ref="E405:E409"/>
    <mergeCell ref="F405:F409"/>
    <mergeCell ref="G405:G409"/>
    <mergeCell ref="H405:H409"/>
    <mergeCell ref="C410:C414"/>
    <mergeCell ref="D410:D414"/>
    <mergeCell ref="E410:E414"/>
    <mergeCell ref="F410:F414"/>
    <mergeCell ref="G410:G414"/>
    <mergeCell ref="H410:H414"/>
    <mergeCell ref="C415:C419"/>
    <mergeCell ref="D415:D419"/>
    <mergeCell ref="E415:E419"/>
    <mergeCell ref="F415:F419"/>
    <mergeCell ref="G415:G419"/>
    <mergeCell ref="H415:H419"/>
    <mergeCell ref="C390:C394"/>
    <mergeCell ref="D390:D394"/>
    <mergeCell ref="E390:E394"/>
    <mergeCell ref="F390:F394"/>
    <mergeCell ref="G390:G394"/>
    <mergeCell ref="H390:H394"/>
    <mergeCell ref="C395:C399"/>
    <mergeCell ref="D395:D399"/>
    <mergeCell ref="E395:E399"/>
    <mergeCell ref="F395:F399"/>
    <mergeCell ref="G395:G399"/>
    <mergeCell ref="H395:H399"/>
    <mergeCell ref="C400:C404"/>
    <mergeCell ref="D400:D404"/>
    <mergeCell ref="E400:E404"/>
    <mergeCell ref="F400:F404"/>
    <mergeCell ref="G400:G404"/>
    <mergeCell ref="H400:H404"/>
    <mergeCell ref="C375:C379"/>
    <mergeCell ref="D375:D379"/>
    <mergeCell ref="E375:E379"/>
    <mergeCell ref="F375:F379"/>
    <mergeCell ref="G375:G379"/>
    <mergeCell ref="H375:H379"/>
    <mergeCell ref="C380:C384"/>
    <mergeCell ref="D380:D384"/>
    <mergeCell ref="E380:E384"/>
    <mergeCell ref="F380:F384"/>
    <mergeCell ref="G380:G384"/>
    <mergeCell ref="H380:H384"/>
    <mergeCell ref="C385:C389"/>
    <mergeCell ref="D385:D389"/>
    <mergeCell ref="E385:E389"/>
    <mergeCell ref="F385:F389"/>
    <mergeCell ref="G385:G389"/>
    <mergeCell ref="H385:H389"/>
    <mergeCell ref="C360:C364"/>
    <mergeCell ref="D360:D364"/>
    <mergeCell ref="E360:E364"/>
    <mergeCell ref="F360:F364"/>
    <mergeCell ref="G360:G364"/>
    <mergeCell ref="H360:H364"/>
    <mergeCell ref="C365:C369"/>
    <mergeCell ref="D365:D369"/>
    <mergeCell ref="E365:E369"/>
    <mergeCell ref="F365:F369"/>
    <mergeCell ref="G365:G369"/>
    <mergeCell ref="H365:H369"/>
    <mergeCell ref="C370:C374"/>
    <mergeCell ref="D370:D374"/>
    <mergeCell ref="E370:E374"/>
    <mergeCell ref="F370:F374"/>
    <mergeCell ref="G370:G374"/>
    <mergeCell ref="H370:H374"/>
    <mergeCell ref="C345:C349"/>
    <mergeCell ref="D345:D349"/>
    <mergeCell ref="E345:E349"/>
    <mergeCell ref="F345:F349"/>
    <mergeCell ref="G345:G349"/>
    <mergeCell ref="H345:H349"/>
    <mergeCell ref="C350:C354"/>
    <mergeCell ref="D350:D354"/>
    <mergeCell ref="E350:E354"/>
    <mergeCell ref="F350:F354"/>
    <mergeCell ref="G350:G354"/>
    <mergeCell ref="H350:H354"/>
    <mergeCell ref="C355:C359"/>
    <mergeCell ref="D355:D359"/>
    <mergeCell ref="E355:E359"/>
    <mergeCell ref="F355:F359"/>
    <mergeCell ref="G355:G359"/>
    <mergeCell ref="H355:H359"/>
    <mergeCell ref="C330:C334"/>
    <mergeCell ref="D330:D334"/>
    <mergeCell ref="E330:E334"/>
    <mergeCell ref="F330:F334"/>
    <mergeCell ref="G330:G334"/>
    <mergeCell ref="H330:H334"/>
    <mergeCell ref="C335:C339"/>
    <mergeCell ref="D335:D339"/>
    <mergeCell ref="E335:E339"/>
    <mergeCell ref="F335:F339"/>
    <mergeCell ref="G335:G339"/>
    <mergeCell ref="H335:H339"/>
    <mergeCell ref="C340:C344"/>
    <mergeCell ref="D340:D344"/>
    <mergeCell ref="E340:E344"/>
    <mergeCell ref="F340:F344"/>
    <mergeCell ref="G340:G344"/>
    <mergeCell ref="H340:H344"/>
    <mergeCell ref="C315:C319"/>
    <mergeCell ref="D315:D319"/>
    <mergeCell ref="E315:E319"/>
    <mergeCell ref="F315:F319"/>
    <mergeCell ref="G315:G319"/>
    <mergeCell ref="H315:H319"/>
    <mergeCell ref="C320:C324"/>
    <mergeCell ref="D320:D324"/>
    <mergeCell ref="E320:E324"/>
    <mergeCell ref="F320:F324"/>
    <mergeCell ref="G320:G324"/>
    <mergeCell ref="H320:H324"/>
    <mergeCell ref="C325:C329"/>
    <mergeCell ref="D325:D329"/>
    <mergeCell ref="E325:E329"/>
    <mergeCell ref="F325:F329"/>
    <mergeCell ref="G325:G329"/>
    <mergeCell ref="H325:H329"/>
    <mergeCell ref="C300:C304"/>
    <mergeCell ref="D300:D304"/>
    <mergeCell ref="E300:E304"/>
    <mergeCell ref="F300:F304"/>
    <mergeCell ref="G300:G304"/>
    <mergeCell ref="H300:H304"/>
    <mergeCell ref="C305:C309"/>
    <mergeCell ref="D305:D309"/>
    <mergeCell ref="E305:E309"/>
    <mergeCell ref="F305:F309"/>
    <mergeCell ref="G305:G309"/>
    <mergeCell ref="H305:H309"/>
    <mergeCell ref="C310:C314"/>
    <mergeCell ref="D310:D314"/>
    <mergeCell ref="E310:E314"/>
    <mergeCell ref="F310:F314"/>
    <mergeCell ref="G310:G314"/>
    <mergeCell ref="H310:H314"/>
    <mergeCell ref="C285:C289"/>
    <mergeCell ref="D285:D289"/>
    <mergeCell ref="E285:E289"/>
    <mergeCell ref="F285:F289"/>
    <mergeCell ref="G285:G289"/>
    <mergeCell ref="H285:H289"/>
    <mergeCell ref="C290:C294"/>
    <mergeCell ref="D290:D294"/>
    <mergeCell ref="E290:E294"/>
    <mergeCell ref="F290:F294"/>
    <mergeCell ref="G290:G294"/>
    <mergeCell ref="H290:H294"/>
    <mergeCell ref="C295:C299"/>
    <mergeCell ref="D295:D299"/>
    <mergeCell ref="E295:E299"/>
    <mergeCell ref="F295:F299"/>
    <mergeCell ref="G295:G299"/>
    <mergeCell ref="H295:H299"/>
    <mergeCell ref="C270:C274"/>
    <mergeCell ref="D270:D274"/>
    <mergeCell ref="E270:E274"/>
    <mergeCell ref="F270:F274"/>
    <mergeCell ref="G270:G274"/>
    <mergeCell ref="H270:H274"/>
    <mergeCell ref="C275:C279"/>
    <mergeCell ref="D275:D279"/>
    <mergeCell ref="E275:E279"/>
    <mergeCell ref="F275:F279"/>
    <mergeCell ref="G275:G279"/>
    <mergeCell ref="H275:H279"/>
    <mergeCell ref="C280:C284"/>
    <mergeCell ref="D280:D284"/>
    <mergeCell ref="E280:E284"/>
    <mergeCell ref="F280:F284"/>
    <mergeCell ref="G280:G284"/>
    <mergeCell ref="H280:H284"/>
    <mergeCell ref="C255:C259"/>
    <mergeCell ref="D255:D259"/>
    <mergeCell ref="E255:E259"/>
    <mergeCell ref="F255:F259"/>
    <mergeCell ref="G255:G259"/>
    <mergeCell ref="H255:H259"/>
    <mergeCell ref="C260:C264"/>
    <mergeCell ref="D260:D264"/>
    <mergeCell ref="E260:E264"/>
    <mergeCell ref="F260:F264"/>
    <mergeCell ref="G260:G264"/>
    <mergeCell ref="H260:H264"/>
    <mergeCell ref="C265:C269"/>
    <mergeCell ref="D265:D269"/>
    <mergeCell ref="E265:E269"/>
    <mergeCell ref="F265:F269"/>
    <mergeCell ref="G265:G269"/>
    <mergeCell ref="H265:H269"/>
    <mergeCell ref="C240:C244"/>
    <mergeCell ref="D240:D244"/>
    <mergeCell ref="E240:E244"/>
    <mergeCell ref="F240:F244"/>
    <mergeCell ref="G240:G244"/>
    <mergeCell ref="H240:H244"/>
    <mergeCell ref="C245:C249"/>
    <mergeCell ref="D245:D249"/>
    <mergeCell ref="E245:E249"/>
    <mergeCell ref="F245:F249"/>
    <mergeCell ref="G245:G249"/>
    <mergeCell ref="H245:H249"/>
    <mergeCell ref="C250:C254"/>
    <mergeCell ref="D250:D254"/>
    <mergeCell ref="E250:E254"/>
    <mergeCell ref="F250:F254"/>
    <mergeCell ref="G250:G254"/>
    <mergeCell ref="H250:H254"/>
    <mergeCell ref="C225:C229"/>
    <mergeCell ref="D225:D229"/>
    <mergeCell ref="E225:E229"/>
    <mergeCell ref="F225:F229"/>
    <mergeCell ref="G225:G229"/>
    <mergeCell ref="H225:H229"/>
    <mergeCell ref="C230:C234"/>
    <mergeCell ref="D230:D234"/>
    <mergeCell ref="E230:E234"/>
    <mergeCell ref="F230:F234"/>
    <mergeCell ref="G230:G234"/>
    <mergeCell ref="H230:H234"/>
    <mergeCell ref="C235:C239"/>
    <mergeCell ref="D235:D239"/>
    <mergeCell ref="E235:E239"/>
    <mergeCell ref="F235:F239"/>
    <mergeCell ref="G235:G239"/>
    <mergeCell ref="H235:H239"/>
    <mergeCell ref="C210:C214"/>
    <mergeCell ref="D210:D214"/>
    <mergeCell ref="E210:E214"/>
    <mergeCell ref="F210:F214"/>
    <mergeCell ref="G210:G214"/>
    <mergeCell ref="H210:H214"/>
    <mergeCell ref="C215:C219"/>
    <mergeCell ref="D215:D219"/>
    <mergeCell ref="E215:E219"/>
    <mergeCell ref="F215:F219"/>
    <mergeCell ref="G215:G219"/>
    <mergeCell ref="H215:H219"/>
    <mergeCell ref="C220:C224"/>
    <mergeCell ref="D220:D224"/>
    <mergeCell ref="E220:E224"/>
    <mergeCell ref="F220:F224"/>
    <mergeCell ref="G220:G224"/>
    <mergeCell ref="H220:H224"/>
    <mergeCell ref="C195:C199"/>
    <mergeCell ref="D195:D199"/>
    <mergeCell ref="E195:E199"/>
    <mergeCell ref="F195:F199"/>
    <mergeCell ref="G195:G199"/>
    <mergeCell ref="H195:H199"/>
    <mergeCell ref="C200:C204"/>
    <mergeCell ref="D200:D204"/>
    <mergeCell ref="E200:E204"/>
    <mergeCell ref="F200:F204"/>
    <mergeCell ref="G200:G204"/>
    <mergeCell ref="H200:H204"/>
    <mergeCell ref="C205:C209"/>
    <mergeCell ref="D205:D209"/>
    <mergeCell ref="E205:E209"/>
    <mergeCell ref="F205:F209"/>
    <mergeCell ref="G205:G209"/>
    <mergeCell ref="H205:H209"/>
    <mergeCell ref="C180:C184"/>
    <mergeCell ref="D180:D184"/>
    <mergeCell ref="E180:E184"/>
    <mergeCell ref="F180:F184"/>
    <mergeCell ref="G180:G184"/>
    <mergeCell ref="H180:H184"/>
    <mergeCell ref="C185:C189"/>
    <mergeCell ref="D185:D189"/>
    <mergeCell ref="E185:E189"/>
    <mergeCell ref="F185:F189"/>
    <mergeCell ref="G185:G189"/>
    <mergeCell ref="H185:H189"/>
    <mergeCell ref="C190:C194"/>
    <mergeCell ref="D190:D194"/>
    <mergeCell ref="E190:E194"/>
    <mergeCell ref="F190:F194"/>
    <mergeCell ref="G190:G194"/>
    <mergeCell ref="H190:H194"/>
    <mergeCell ref="C165:C169"/>
    <mergeCell ref="D165:D169"/>
    <mergeCell ref="E165:E169"/>
    <mergeCell ref="F165:F169"/>
    <mergeCell ref="G165:G169"/>
    <mergeCell ref="H165:H169"/>
    <mergeCell ref="C170:C174"/>
    <mergeCell ref="D170:D174"/>
    <mergeCell ref="E170:E174"/>
    <mergeCell ref="F170:F174"/>
    <mergeCell ref="G170:G174"/>
    <mergeCell ref="H170:H174"/>
    <mergeCell ref="C175:C179"/>
    <mergeCell ref="D175:D179"/>
    <mergeCell ref="E175:E179"/>
    <mergeCell ref="F175:F179"/>
    <mergeCell ref="G175:G179"/>
    <mergeCell ref="H175:H179"/>
    <mergeCell ref="C150:C154"/>
    <mergeCell ref="D150:D154"/>
    <mergeCell ref="E150:E154"/>
    <mergeCell ref="F150:F154"/>
    <mergeCell ref="G150:G154"/>
    <mergeCell ref="H150:H154"/>
    <mergeCell ref="C155:C159"/>
    <mergeCell ref="D155:D159"/>
    <mergeCell ref="E155:E159"/>
    <mergeCell ref="F155:F159"/>
    <mergeCell ref="G155:G159"/>
    <mergeCell ref="H155:H159"/>
    <mergeCell ref="C160:C164"/>
    <mergeCell ref="D160:D164"/>
    <mergeCell ref="E160:E164"/>
    <mergeCell ref="F160:F164"/>
    <mergeCell ref="G160:G164"/>
    <mergeCell ref="H160:H164"/>
    <mergeCell ref="H120:H124"/>
    <mergeCell ref="C135:C139"/>
    <mergeCell ref="D135:D139"/>
    <mergeCell ref="E135:E139"/>
    <mergeCell ref="F135:F139"/>
    <mergeCell ref="G135:G139"/>
    <mergeCell ref="H135:H139"/>
    <mergeCell ref="C140:C144"/>
    <mergeCell ref="D140:D144"/>
    <mergeCell ref="E140:E144"/>
    <mergeCell ref="F140:F144"/>
    <mergeCell ref="G140:G144"/>
    <mergeCell ref="H140:H144"/>
    <mergeCell ref="C145:C149"/>
    <mergeCell ref="D145:D149"/>
    <mergeCell ref="E145:E149"/>
    <mergeCell ref="F145:F149"/>
    <mergeCell ref="G145:G149"/>
    <mergeCell ref="H145:H149"/>
    <mergeCell ref="C125:C129"/>
    <mergeCell ref="D125:D129"/>
    <mergeCell ref="E125:E129"/>
    <mergeCell ref="F125:F129"/>
    <mergeCell ref="C20:C24"/>
    <mergeCell ref="F20:F24"/>
    <mergeCell ref="G20:G24"/>
    <mergeCell ref="E20:E24"/>
    <mergeCell ref="D20:D24"/>
    <mergeCell ref="C15:C19"/>
    <mergeCell ref="C40:C44"/>
    <mergeCell ref="G35:G39"/>
    <mergeCell ref="C50:C54"/>
    <mergeCell ref="D50:D54"/>
    <mergeCell ref="E50:E54"/>
    <mergeCell ref="F50:F54"/>
    <mergeCell ref="G50:G54"/>
    <mergeCell ref="C45:C49"/>
    <mergeCell ref="D45:D49"/>
    <mergeCell ref="C25:C29"/>
    <mergeCell ref="C130:C134"/>
    <mergeCell ref="D130:D134"/>
    <mergeCell ref="E130:E134"/>
    <mergeCell ref="F130:F134"/>
    <mergeCell ref="G130:G134"/>
    <mergeCell ref="C115:C119"/>
    <mergeCell ref="D115:D119"/>
    <mergeCell ref="E115:E119"/>
    <mergeCell ref="F115:F119"/>
    <mergeCell ref="G115:G119"/>
    <mergeCell ref="C120:C124"/>
    <mergeCell ref="D120:D124"/>
    <mergeCell ref="E120:E124"/>
    <mergeCell ref="F120:F124"/>
    <mergeCell ref="G120:G124"/>
    <mergeCell ref="C30:C34"/>
    <mergeCell ref="I13:L13"/>
    <mergeCell ref="E15:E19"/>
    <mergeCell ref="D15:D19"/>
    <mergeCell ref="F30:F34"/>
    <mergeCell ref="G30:G34"/>
    <mergeCell ref="E25:E29"/>
    <mergeCell ref="E30:E34"/>
    <mergeCell ref="D25:D29"/>
    <mergeCell ref="H25:H29"/>
    <mergeCell ref="H30:H34"/>
    <mergeCell ref="B3:L4"/>
    <mergeCell ref="D40:D44"/>
    <mergeCell ref="E40:E44"/>
    <mergeCell ref="F40:F44"/>
    <mergeCell ref="G40:G44"/>
    <mergeCell ref="C35:C39"/>
    <mergeCell ref="D35:D39"/>
    <mergeCell ref="F35:F39"/>
    <mergeCell ref="I5:L5"/>
    <mergeCell ref="J12:L12"/>
    <mergeCell ref="I6:I7"/>
    <mergeCell ref="J8:L8"/>
    <mergeCell ref="J9:L9"/>
    <mergeCell ref="J10:L10"/>
    <mergeCell ref="J11:L11"/>
    <mergeCell ref="J6:L7"/>
    <mergeCell ref="B5:C5"/>
    <mergeCell ref="B6:C6"/>
    <mergeCell ref="B8:C10"/>
    <mergeCell ref="B13:B14"/>
    <mergeCell ref="C13:C14"/>
    <mergeCell ref="D5:H5"/>
    <mergeCell ref="B1380:C1380"/>
    <mergeCell ref="D1377:G1377"/>
    <mergeCell ref="D1379:G1379"/>
    <mergeCell ref="D1380:G1380"/>
    <mergeCell ref="I1379:L1379"/>
    <mergeCell ref="I1380:L1380"/>
    <mergeCell ref="H60:H64"/>
    <mergeCell ref="B1377:C1377"/>
    <mergeCell ref="C75:C79"/>
    <mergeCell ref="D75:D79"/>
    <mergeCell ref="E75:E79"/>
    <mergeCell ref="F75:F79"/>
    <mergeCell ref="G75:G79"/>
    <mergeCell ref="H75:H79"/>
    <mergeCell ref="C80:C84"/>
    <mergeCell ref="D80:D84"/>
    <mergeCell ref="E80:E84"/>
    <mergeCell ref="F80:F84"/>
    <mergeCell ref="C110:C114"/>
    <mergeCell ref="D110:D114"/>
    <mergeCell ref="E110:E114"/>
    <mergeCell ref="B1375:G1375"/>
    <mergeCell ref="I1375:L1375"/>
    <mergeCell ref="I1377:L1377"/>
    <mergeCell ref="C70:C74"/>
    <mergeCell ref="D70:D74"/>
    <mergeCell ref="E70:E74"/>
    <mergeCell ref="F70:F74"/>
    <mergeCell ref="G70:G74"/>
    <mergeCell ref="H70:H74"/>
    <mergeCell ref="H130:H134"/>
    <mergeCell ref="H115:H119"/>
    <mergeCell ref="D6:H6"/>
    <mergeCell ref="D7:H7"/>
    <mergeCell ref="D8:H10"/>
    <mergeCell ref="H35:H39"/>
    <mergeCell ref="H40:H44"/>
    <mergeCell ref="H45:H49"/>
    <mergeCell ref="H50:H54"/>
    <mergeCell ref="H55:H59"/>
    <mergeCell ref="D11:G11"/>
    <mergeCell ref="G13:G14"/>
    <mergeCell ref="D30:D34"/>
    <mergeCell ref="H13:H14"/>
    <mergeCell ref="H15:H19"/>
    <mergeCell ref="H20:H24"/>
    <mergeCell ref="E55:E59"/>
    <mergeCell ref="F55:F59"/>
    <mergeCell ref="G55:G59"/>
    <mergeCell ref="F25:F29"/>
    <mergeCell ref="G25:G29"/>
    <mergeCell ref="D13:D14"/>
    <mergeCell ref="E13:E14"/>
    <mergeCell ref="F13:F14"/>
    <mergeCell ref="F15:F19"/>
    <mergeCell ref="G15:G19"/>
    <mergeCell ref="F95:F99"/>
    <mergeCell ref="G95:G99"/>
    <mergeCell ref="H95:H99"/>
    <mergeCell ref="C100:C104"/>
    <mergeCell ref="D100:D104"/>
    <mergeCell ref="F110:F114"/>
    <mergeCell ref="G110:G114"/>
    <mergeCell ref="H110:H114"/>
    <mergeCell ref="C65:C69"/>
    <mergeCell ref="D65:D69"/>
    <mergeCell ref="E65:E69"/>
    <mergeCell ref="F65:F69"/>
    <mergeCell ref="G65:G69"/>
    <mergeCell ref="E35:E39"/>
    <mergeCell ref="E45:E49"/>
    <mergeCell ref="F45:F49"/>
    <mergeCell ref="G45:G49"/>
    <mergeCell ref="D60:D64"/>
    <mergeCell ref="E60:E64"/>
    <mergeCell ref="F60:F64"/>
    <mergeCell ref="G60:G64"/>
    <mergeCell ref="C55:C59"/>
    <mergeCell ref="D55:D59"/>
    <mergeCell ref="C60:C64"/>
    <mergeCell ref="G80:G84"/>
    <mergeCell ref="H80:H84"/>
    <mergeCell ref="H65:H69"/>
    <mergeCell ref="E100:E104"/>
    <mergeCell ref="F100:F104"/>
    <mergeCell ref="G100:G104"/>
    <mergeCell ref="H100:H104"/>
    <mergeCell ref="C85:C89"/>
    <mergeCell ref="D85:D89"/>
    <mergeCell ref="E85:E89"/>
    <mergeCell ref="C95:C99"/>
    <mergeCell ref="D95:D99"/>
    <mergeCell ref="E95:E99"/>
    <mergeCell ref="G125:G129"/>
    <mergeCell ref="H125:H129"/>
    <mergeCell ref="B1379:C1379"/>
    <mergeCell ref="F85:F89"/>
    <mergeCell ref="G85:G89"/>
    <mergeCell ref="H85:H89"/>
    <mergeCell ref="C90:C94"/>
    <mergeCell ref="D90:D94"/>
    <mergeCell ref="E90:E94"/>
    <mergeCell ref="F90:F94"/>
    <mergeCell ref="G90:G94"/>
    <mergeCell ref="H90:H94"/>
    <mergeCell ref="C105:C109"/>
    <mergeCell ref="D105:D109"/>
    <mergeCell ref="E105:E109"/>
    <mergeCell ref="F105:F109"/>
    <mergeCell ref="G105:G109"/>
    <mergeCell ref="H105:H109"/>
    <mergeCell ref="C730:C734"/>
    <mergeCell ref="D730:D734"/>
    <mergeCell ref="E730:E734"/>
    <mergeCell ref="F730:F734"/>
    <mergeCell ref="G730:G734"/>
    <mergeCell ref="H730:H734"/>
    <mergeCell ref="C735:C739"/>
    <mergeCell ref="D735:D739"/>
    <mergeCell ref="E735:E739"/>
    <mergeCell ref="F725:F729"/>
    <mergeCell ref="G725:G729"/>
    <mergeCell ref="H725:H729"/>
    <mergeCell ref="C750:C754"/>
    <mergeCell ref="D750:D754"/>
    <mergeCell ref="E750:E754"/>
    <mergeCell ref="F750:F754"/>
    <mergeCell ref="G750:G754"/>
    <mergeCell ref="H750:H754"/>
    <mergeCell ref="C755:C759"/>
    <mergeCell ref="D755:D759"/>
    <mergeCell ref="E755:E759"/>
    <mergeCell ref="F755:F759"/>
    <mergeCell ref="G755:G759"/>
    <mergeCell ref="H755:H759"/>
    <mergeCell ref="C740:C744"/>
    <mergeCell ref="D740:D744"/>
    <mergeCell ref="E740:E744"/>
    <mergeCell ref="F740:F744"/>
    <mergeCell ref="G740:G744"/>
    <mergeCell ref="H740:H744"/>
    <mergeCell ref="C745:C749"/>
    <mergeCell ref="D745:D749"/>
    <mergeCell ref="E745:E749"/>
    <mergeCell ref="F745:F749"/>
    <mergeCell ref="G745:G749"/>
    <mergeCell ref="H745:H749"/>
    <mergeCell ref="C770:C774"/>
    <mergeCell ref="D770:D774"/>
    <mergeCell ref="E770:E774"/>
    <mergeCell ref="F770:F774"/>
    <mergeCell ref="G770:G774"/>
    <mergeCell ref="H770:H774"/>
    <mergeCell ref="C775:C779"/>
    <mergeCell ref="D775:D779"/>
    <mergeCell ref="E775:E779"/>
    <mergeCell ref="F775:F779"/>
    <mergeCell ref="G775:G779"/>
    <mergeCell ref="H775:H779"/>
    <mergeCell ref="C760:C764"/>
    <mergeCell ref="D760:D764"/>
    <mergeCell ref="E760:E764"/>
    <mergeCell ref="F760:F764"/>
    <mergeCell ref="G760:G764"/>
    <mergeCell ref="H760:H764"/>
    <mergeCell ref="C765:C769"/>
    <mergeCell ref="D765:D769"/>
    <mergeCell ref="E765:E769"/>
    <mergeCell ref="F765:F769"/>
    <mergeCell ref="G765:G769"/>
    <mergeCell ref="H765:H769"/>
    <mergeCell ref="C790:C794"/>
    <mergeCell ref="D790:D794"/>
    <mergeCell ref="E790:E794"/>
    <mergeCell ref="F790:F794"/>
    <mergeCell ref="G790:G794"/>
    <mergeCell ref="H790:H794"/>
    <mergeCell ref="C795:C799"/>
    <mergeCell ref="D795:D799"/>
    <mergeCell ref="E795:E799"/>
    <mergeCell ref="F795:F799"/>
    <mergeCell ref="G795:G799"/>
    <mergeCell ref="H795:H799"/>
    <mergeCell ref="C780:C784"/>
    <mergeCell ref="D780:D784"/>
    <mergeCell ref="E780:E784"/>
    <mergeCell ref="F780:F784"/>
    <mergeCell ref="G780:G784"/>
    <mergeCell ref="H780:H784"/>
    <mergeCell ref="C785:C789"/>
    <mergeCell ref="D785:D789"/>
    <mergeCell ref="E785:E789"/>
    <mergeCell ref="F785:F789"/>
    <mergeCell ref="G785:G789"/>
    <mergeCell ref="H785:H789"/>
    <mergeCell ref="C810:C814"/>
    <mergeCell ref="D810:D814"/>
    <mergeCell ref="E810:E814"/>
    <mergeCell ref="F810:F814"/>
    <mergeCell ref="G810:G814"/>
    <mergeCell ref="H810:H814"/>
    <mergeCell ref="C815:C819"/>
    <mergeCell ref="D815:D819"/>
    <mergeCell ref="E815:E819"/>
    <mergeCell ref="F815:F819"/>
    <mergeCell ref="G815:G819"/>
    <mergeCell ref="H815:H819"/>
    <mergeCell ref="C800:C804"/>
    <mergeCell ref="D800:D804"/>
    <mergeCell ref="E800:E804"/>
    <mergeCell ref="F800:F804"/>
    <mergeCell ref="G800:G804"/>
    <mergeCell ref="H800:H804"/>
    <mergeCell ref="C805:C809"/>
    <mergeCell ref="D805:D809"/>
    <mergeCell ref="E805:E809"/>
    <mergeCell ref="F805:F809"/>
    <mergeCell ref="G805:G809"/>
    <mergeCell ref="H805:H809"/>
    <mergeCell ref="C830:C834"/>
    <mergeCell ref="D830:D834"/>
    <mergeCell ref="E830:E834"/>
    <mergeCell ref="F830:F834"/>
    <mergeCell ref="G830:G834"/>
    <mergeCell ref="H830:H834"/>
    <mergeCell ref="C835:C839"/>
    <mergeCell ref="D835:D839"/>
    <mergeCell ref="E835:E839"/>
    <mergeCell ref="F835:F839"/>
    <mergeCell ref="G835:G839"/>
    <mergeCell ref="H835:H839"/>
    <mergeCell ref="C820:C824"/>
    <mergeCell ref="D820:D824"/>
    <mergeCell ref="E820:E824"/>
    <mergeCell ref="F820:F824"/>
    <mergeCell ref="G820:G824"/>
    <mergeCell ref="H820:H824"/>
    <mergeCell ref="C825:C829"/>
    <mergeCell ref="D825:D829"/>
    <mergeCell ref="E825:E829"/>
    <mergeCell ref="F825:F829"/>
    <mergeCell ref="G825:G829"/>
    <mergeCell ref="H825:H829"/>
    <mergeCell ref="C850:C854"/>
    <mergeCell ref="D850:D854"/>
    <mergeCell ref="E850:E854"/>
    <mergeCell ref="F850:F854"/>
    <mergeCell ref="G850:G854"/>
    <mergeCell ref="H850:H854"/>
    <mergeCell ref="C855:C859"/>
    <mergeCell ref="D855:D859"/>
    <mergeCell ref="E855:E859"/>
    <mergeCell ref="F855:F859"/>
    <mergeCell ref="G855:G859"/>
    <mergeCell ref="H855:H859"/>
    <mergeCell ref="C840:C844"/>
    <mergeCell ref="D840:D844"/>
    <mergeCell ref="E840:E844"/>
    <mergeCell ref="F840:F844"/>
    <mergeCell ref="G840:G844"/>
    <mergeCell ref="H840:H844"/>
    <mergeCell ref="C845:C849"/>
    <mergeCell ref="D845:D849"/>
    <mergeCell ref="E845:E849"/>
    <mergeCell ref="F845:F849"/>
    <mergeCell ref="G845:G849"/>
    <mergeCell ref="H845:H849"/>
    <mergeCell ref="C870:C874"/>
    <mergeCell ref="D870:D874"/>
    <mergeCell ref="E870:E874"/>
    <mergeCell ref="F870:F874"/>
    <mergeCell ref="G870:G874"/>
    <mergeCell ref="H870:H874"/>
    <mergeCell ref="C875:C879"/>
    <mergeCell ref="D875:D879"/>
    <mergeCell ref="E875:E879"/>
    <mergeCell ref="F875:F879"/>
    <mergeCell ref="G875:G879"/>
    <mergeCell ref="H875:H879"/>
    <mergeCell ref="C860:C864"/>
    <mergeCell ref="D860:D864"/>
    <mergeCell ref="E860:E864"/>
    <mergeCell ref="F860:F864"/>
    <mergeCell ref="G860:G864"/>
    <mergeCell ref="H860:H864"/>
    <mergeCell ref="C865:C869"/>
    <mergeCell ref="D865:D869"/>
    <mergeCell ref="E865:E869"/>
    <mergeCell ref="F865:F869"/>
    <mergeCell ref="G865:G869"/>
    <mergeCell ref="H865:H869"/>
    <mergeCell ref="C890:C894"/>
    <mergeCell ref="D890:D894"/>
    <mergeCell ref="E890:E894"/>
    <mergeCell ref="F890:F894"/>
    <mergeCell ref="G890:G894"/>
    <mergeCell ref="H890:H894"/>
    <mergeCell ref="C895:C899"/>
    <mergeCell ref="D895:D899"/>
    <mergeCell ref="E895:E899"/>
    <mergeCell ref="F895:F899"/>
    <mergeCell ref="G895:G899"/>
    <mergeCell ref="H895:H899"/>
    <mergeCell ref="C880:C884"/>
    <mergeCell ref="D880:D884"/>
    <mergeCell ref="E880:E884"/>
    <mergeCell ref="F880:F884"/>
    <mergeCell ref="G880:G884"/>
    <mergeCell ref="H880:H884"/>
    <mergeCell ref="C885:C889"/>
    <mergeCell ref="D885:D889"/>
    <mergeCell ref="E885:E889"/>
    <mergeCell ref="F885:F889"/>
    <mergeCell ref="G885:G889"/>
    <mergeCell ref="H885:H889"/>
    <mergeCell ref="C910:C914"/>
    <mergeCell ref="D910:D914"/>
    <mergeCell ref="E910:E914"/>
    <mergeCell ref="F910:F914"/>
    <mergeCell ref="G910:G914"/>
    <mergeCell ref="H910:H914"/>
    <mergeCell ref="C915:C919"/>
    <mergeCell ref="D915:D919"/>
    <mergeCell ref="E915:E919"/>
    <mergeCell ref="F915:F919"/>
    <mergeCell ref="G915:G919"/>
    <mergeCell ref="H915:H919"/>
    <mergeCell ref="C900:C904"/>
    <mergeCell ref="D900:D904"/>
    <mergeCell ref="E900:E904"/>
    <mergeCell ref="F900:F904"/>
    <mergeCell ref="G900:G904"/>
    <mergeCell ref="H900:H904"/>
    <mergeCell ref="C905:C909"/>
    <mergeCell ref="D905:D909"/>
    <mergeCell ref="E905:E909"/>
    <mergeCell ref="F905:F909"/>
    <mergeCell ref="G905:G909"/>
    <mergeCell ref="H905:H909"/>
    <mergeCell ref="C930:C934"/>
    <mergeCell ref="D930:D934"/>
    <mergeCell ref="E930:E934"/>
    <mergeCell ref="F930:F934"/>
    <mergeCell ref="G930:G934"/>
    <mergeCell ref="H930:H934"/>
    <mergeCell ref="C935:C939"/>
    <mergeCell ref="D935:D939"/>
    <mergeCell ref="E935:E939"/>
    <mergeCell ref="F935:F939"/>
    <mergeCell ref="G935:G939"/>
    <mergeCell ref="H935:H939"/>
    <mergeCell ref="C920:C924"/>
    <mergeCell ref="D920:D924"/>
    <mergeCell ref="E920:E924"/>
    <mergeCell ref="F920:F924"/>
    <mergeCell ref="G920:G924"/>
    <mergeCell ref="H920:H924"/>
    <mergeCell ref="C925:C929"/>
    <mergeCell ref="D925:D929"/>
    <mergeCell ref="E925:E929"/>
    <mergeCell ref="F925:F929"/>
    <mergeCell ref="G925:G929"/>
    <mergeCell ref="H925:H929"/>
    <mergeCell ref="C950:C954"/>
    <mergeCell ref="D950:D954"/>
    <mergeCell ref="E950:E954"/>
    <mergeCell ref="F950:F954"/>
    <mergeCell ref="G950:G954"/>
    <mergeCell ref="H950:H954"/>
    <mergeCell ref="C955:C959"/>
    <mergeCell ref="D955:D959"/>
    <mergeCell ref="E955:E959"/>
    <mergeCell ref="F955:F959"/>
    <mergeCell ref="G955:G959"/>
    <mergeCell ref="H955:H959"/>
    <mergeCell ref="C940:C944"/>
    <mergeCell ref="D940:D944"/>
    <mergeCell ref="E940:E944"/>
    <mergeCell ref="F940:F944"/>
    <mergeCell ref="G940:G944"/>
    <mergeCell ref="H940:H944"/>
    <mergeCell ref="C945:C949"/>
    <mergeCell ref="D945:D949"/>
    <mergeCell ref="E945:E949"/>
    <mergeCell ref="F945:F949"/>
    <mergeCell ref="G945:G949"/>
    <mergeCell ref="H945:H949"/>
    <mergeCell ref="C970:C974"/>
    <mergeCell ref="D970:D974"/>
    <mergeCell ref="E970:E974"/>
    <mergeCell ref="F970:F974"/>
    <mergeCell ref="G970:G974"/>
    <mergeCell ref="H970:H974"/>
    <mergeCell ref="C975:C979"/>
    <mergeCell ref="D975:D979"/>
    <mergeCell ref="E975:E979"/>
    <mergeCell ref="F975:F979"/>
    <mergeCell ref="G975:G979"/>
    <mergeCell ref="H975:H979"/>
    <mergeCell ref="C960:C964"/>
    <mergeCell ref="D960:D964"/>
    <mergeCell ref="E960:E964"/>
    <mergeCell ref="F960:F964"/>
    <mergeCell ref="G960:G964"/>
    <mergeCell ref="H960:H964"/>
    <mergeCell ref="C965:C969"/>
    <mergeCell ref="D965:D969"/>
    <mergeCell ref="E965:E969"/>
    <mergeCell ref="F965:F969"/>
    <mergeCell ref="G965:G969"/>
    <mergeCell ref="H965:H969"/>
    <mergeCell ref="C990:C994"/>
    <mergeCell ref="D990:D994"/>
    <mergeCell ref="E990:E994"/>
    <mergeCell ref="F990:F994"/>
    <mergeCell ref="G990:G994"/>
    <mergeCell ref="H990:H994"/>
    <mergeCell ref="C995:C999"/>
    <mergeCell ref="D995:D999"/>
    <mergeCell ref="E995:E999"/>
    <mergeCell ref="F995:F999"/>
    <mergeCell ref="G995:G999"/>
    <mergeCell ref="H995:H999"/>
    <mergeCell ref="C980:C984"/>
    <mergeCell ref="D980:D984"/>
    <mergeCell ref="E980:E984"/>
    <mergeCell ref="F980:F984"/>
    <mergeCell ref="G980:G984"/>
    <mergeCell ref="H980:H984"/>
    <mergeCell ref="C985:C989"/>
    <mergeCell ref="D985:D989"/>
    <mergeCell ref="E985:E989"/>
    <mergeCell ref="F985:F989"/>
    <mergeCell ref="G985:G989"/>
    <mergeCell ref="H985:H989"/>
    <mergeCell ref="C1010:C1014"/>
    <mergeCell ref="D1010:D1014"/>
    <mergeCell ref="E1010:E1014"/>
    <mergeCell ref="F1010:F1014"/>
    <mergeCell ref="G1010:G1014"/>
    <mergeCell ref="H1010:H1014"/>
    <mergeCell ref="C1015:C1019"/>
    <mergeCell ref="D1015:D1019"/>
    <mergeCell ref="E1015:E1019"/>
    <mergeCell ref="F1015:F1019"/>
    <mergeCell ref="G1015:G1019"/>
    <mergeCell ref="H1015:H1019"/>
    <mergeCell ref="C1000:C1004"/>
    <mergeCell ref="D1000:D1004"/>
    <mergeCell ref="E1000:E1004"/>
    <mergeCell ref="F1000:F1004"/>
    <mergeCell ref="G1000:G1004"/>
    <mergeCell ref="H1000:H1004"/>
    <mergeCell ref="C1005:C1009"/>
    <mergeCell ref="D1005:D1009"/>
    <mergeCell ref="E1005:E1009"/>
    <mergeCell ref="F1005:F1009"/>
    <mergeCell ref="G1005:G1009"/>
    <mergeCell ref="H1005:H1009"/>
    <mergeCell ref="C1030:C1034"/>
    <mergeCell ref="D1030:D1034"/>
    <mergeCell ref="E1030:E1034"/>
    <mergeCell ref="F1030:F1034"/>
    <mergeCell ref="G1030:G1034"/>
    <mergeCell ref="H1030:H1034"/>
    <mergeCell ref="C1035:C1039"/>
    <mergeCell ref="D1035:D1039"/>
    <mergeCell ref="E1035:E1039"/>
    <mergeCell ref="F1035:F1039"/>
    <mergeCell ref="G1035:G1039"/>
    <mergeCell ref="H1035:H1039"/>
    <mergeCell ref="C1020:C1024"/>
    <mergeCell ref="D1020:D1024"/>
    <mergeCell ref="E1020:E1024"/>
    <mergeCell ref="F1020:F1024"/>
    <mergeCell ref="G1020:G1024"/>
    <mergeCell ref="H1020:H1024"/>
    <mergeCell ref="C1025:C1029"/>
    <mergeCell ref="D1025:D1029"/>
    <mergeCell ref="E1025:E1029"/>
    <mergeCell ref="F1025:F1029"/>
    <mergeCell ref="G1025:G1029"/>
    <mergeCell ref="H1025:H1029"/>
    <mergeCell ref="C1050:C1054"/>
    <mergeCell ref="D1050:D1054"/>
    <mergeCell ref="E1050:E1054"/>
    <mergeCell ref="F1050:F1054"/>
    <mergeCell ref="G1050:G1054"/>
    <mergeCell ref="H1050:H1054"/>
    <mergeCell ref="C1055:C1059"/>
    <mergeCell ref="D1055:D1059"/>
    <mergeCell ref="E1055:E1059"/>
    <mergeCell ref="F1055:F1059"/>
    <mergeCell ref="G1055:G1059"/>
    <mergeCell ref="H1055:H1059"/>
    <mergeCell ref="C1040:C1044"/>
    <mergeCell ref="D1040:D1044"/>
    <mergeCell ref="E1040:E1044"/>
    <mergeCell ref="F1040:F1044"/>
    <mergeCell ref="G1040:G1044"/>
    <mergeCell ref="H1040:H1044"/>
    <mergeCell ref="C1045:C1049"/>
    <mergeCell ref="D1045:D1049"/>
    <mergeCell ref="E1045:E1049"/>
    <mergeCell ref="F1045:F1049"/>
    <mergeCell ref="G1045:G1049"/>
    <mergeCell ref="H1045:H1049"/>
    <mergeCell ref="C1070:C1074"/>
    <mergeCell ref="D1070:D1074"/>
    <mergeCell ref="E1070:E1074"/>
    <mergeCell ref="F1070:F1074"/>
    <mergeCell ref="G1070:G1074"/>
    <mergeCell ref="H1070:H1074"/>
    <mergeCell ref="C1075:C1079"/>
    <mergeCell ref="D1075:D1079"/>
    <mergeCell ref="E1075:E1079"/>
    <mergeCell ref="F1075:F1079"/>
    <mergeCell ref="G1075:G1079"/>
    <mergeCell ref="H1075:H1079"/>
    <mergeCell ref="C1060:C1064"/>
    <mergeCell ref="D1060:D1064"/>
    <mergeCell ref="E1060:E1064"/>
    <mergeCell ref="F1060:F1064"/>
    <mergeCell ref="G1060:G1064"/>
    <mergeCell ref="H1060:H1064"/>
    <mergeCell ref="C1065:C1069"/>
    <mergeCell ref="D1065:D1069"/>
    <mergeCell ref="E1065:E1069"/>
    <mergeCell ref="F1065:F1069"/>
    <mergeCell ref="G1065:G1069"/>
    <mergeCell ref="H1065:H1069"/>
    <mergeCell ref="C1090:C1094"/>
    <mergeCell ref="D1090:D1094"/>
    <mergeCell ref="E1090:E1094"/>
    <mergeCell ref="F1090:F1094"/>
    <mergeCell ref="G1090:G1094"/>
    <mergeCell ref="H1090:H1094"/>
    <mergeCell ref="C1095:C1099"/>
    <mergeCell ref="D1095:D1099"/>
    <mergeCell ref="E1095:E1099"/>
    <mergeCell ref="F1095:F1099"/>
    <mergeCell ref="G1095:G1099"/>
    <mergeCell ref="H1095:H1099"/>
    <mergeCell ref="C1080:C1084"/>
    <mergeCell ref="D1080:D1084"/>
    <mergeCell ref="E1080:E1084"/>
    <mergeCell ref="F1080:F1084"/>
    <mergeCell ref="G1080:G1084"/>
    <mergeCell ref="H1080:H1084"/>
    <mergeCell ref="C1085:C1089"/>
    <mergeCell ref="D1085:D1089"/>
    <mergeCell ref="E1085:E1089"/>
    <mergeCell ref="F1085:F1089"/>
    <mergeCell ref="G1085:G1089"/>
    <mergeCell ref="H1085:H1089"/>
    <mergeCell ref="C1110:C1114"/>
    <mergeCell ref="D1110:D1114"/>
    <mergeCell ref="E1110:E1114"/>
    <mergeCell ref="F1110:F1114"/>
    <mergeCell ref="G1110:G1114"/>
    <mergeCell ref="H1110:H1114"/>
    <mergeCell ref="C1115:C1119"/>
    <mergeCell ref="D1115:D1119"/>
    <mergeCell ref="E1115:E1119"/>
    <mergeCell ref="F1115:F1119"/>
    <mergeCell ref="G1115:G1119"/>
    <mergeCell ref="H1115:H1119"/>
    <mergeCell ref="C1100:C1104"/>
    <mergeCell ref="D1100:D1104"/>
    <mergeCell ref="E1100:E1104"/>
    <mergeCell ref="F1100:F1104"/>
    <mergeCell ref="G1100:G1104"/>
    <mergeCell ref="H1100:H1104"/>
    <mergeCell ref="C1105:C1109"/>
    <mergeCell ref="D1105:D1109"/>
    <mergeCell ref="E1105:E1109"/>
    <mergeCell ref="F1105:F1109"/>
    <mergeCell ref="G1105:G1109"/>
    <mergeCell ref="H1105:H1109"/>
    <mergeCell ref="C1130:C1134"/>
    <mergeCell ref="D1130:D1134"/>
    <mergeCell ref="E1130:E1134"/>
    <mergeCell ref="F1130:F1134"/>
    <mergeCell ref="G1130:G1134"/>
    <mergeCell ref="H1130:H1134"/>
    <mergeCell ref="C1135:C1139"/>
    <mergeCell ref="D1135:D1139"/>
    <mergeCell ref="E1135:E1139"/>
    <mergeCell ref="F1135:F1139"/>
    <mergeCell ref="G1135:G1139"/>
    <mergeCell ref="H1135:H1139"/>
    <mergeCell ref="C1120:C1124"/>
    <mergeCell ref="D1120:D1124"/>
    <mergeCell ref="E1120:E1124"/>
    <mergeCell ref="F1120:F1124"/>
    <mergeCell ref="G1120:G1124"/>
    <mergeCell ref="H1120:H1124"/>
    <mergeCell ref="C1125:C1129"/>
    <mergeCell ref="D1125:D1129"/>
    <mergeCell ref="E1125:E1129"/>
    <mergeCell ref="F1125:F1129"/>
    <mergeCell ref="G1125:G1129"/>
    <mergeCell ref="H1125:H1129"/>
    <mergeCell ref="C1150:C1154"/>
    <mergeCell ref="D1150:D1154"/>
    <mergeCell ref="E1150:E1154"/>
    <mergeCell ref="F1150:F1154"/>
    <mergeCell ref="G1150:G1154"/>
    <mergeCell ref="H1150:H1154"/>
    <mergeCell ref="C1155:C1159"/>
    <mergeCell ref="D1155:D1159"/>
    <mergeCell ref="E1155:E1159"/>
    <mergeCell ref="F1155:F1159"/>
    <mergeCell ref="G1155:G1159"/>
    <mergeCell ref="H1155:H1159"/>
    <mergeCell ref="C1140:C1144"/>
    <mergeCell ref="D1140:D1144"/>
    <mergeCell ref="E1140:E1144"/>
    <mergeCell ref="F1140:F1144"/>
    <mergeCell ref="G1140:G1144"/>
    <mergeCell ref="H1140:H1144"/>
    <mergeCell ref="C1145:C1149"/>
    <mergeCell ref="D1145:D1149"/>
    <mergeCell ref="E1145:E1149"/>
    <mergeCell ref="F1145:F1149"/>
    <mergeCell ref="G1145:G1149"/>
    <mergeCell ref="H1145:H1149"/>
    <mergeCell ref="C1170:C1174"/>
    <mergeCell ref="D1170:D1174"/>
    <mergeCell ref="E1170:E1174"/>
    <mergeCell ref="F1170:F1174"/>
    <mergeCell ref="G1170:G1174"/>
    <mergeCell ref="H1170:H1174"/>
    <mergeCell ref="C1175:C1179"/>
    <mergeCell ref="D1175:D1179"/>
    <mergeCell ref="E1175:E1179"/>
    <mergeCell ref="F1175:F1179"/>
    <mergeCell ref="G1175:G1179"/>
    <mergeCell ref="H1175:H1179"/>
    <mergeCell ref="C1160:C1164"/>
    <mergeCell ref="D1160:D1164"/>
    <mergeCell ref="E1160:E1164"/>
    <mergeCell ref="F1160:F1164"/>
    <mergeCell ref="G1160:G1164"/>
    <mergeCell ref="H1160:H1164"/>
    <mergeCell ref="C1165:C1169"/>
    <mergeCell ref="D1165:D1169"/>
    <mergeCell ref="E1165:E1169"/>
    <mergeCell ref="F1165:F1169"/>
    <mergeCell ref="G1165:G1169"/>
    <mergeCell ref="H1165:H1169"/>
    <mergeCell ref="C1190:C1194"/>
    <mergeCell ref="D1190:D1194"/>
    <mergeCell ref="E1190:E1194"/>
    <mergeCell ref="F1190:F1194"/>
    <mergeCell ref="G1190:G1194"/>
    <mergeCell ref="H1190:H1194"/>
    <mergeCell ref="C1195:C1199"/>
    <mergeCell ref="D1195:D1199"/>
    <mergeCell ref="E1195:E1199"/>
    <mergeCell ref="F1195:F1199"/>
    <mergeCell ref="G1195:G1199"/>
    <mergeCell ref="H1195:H1199"/>
    <mergeCell ref="C1180:C1184"/>
    <mergeCell ref="D1180:D1184"/>
    <mergeCell ref="E1180:E1184"/>
    <mergeCell ref="F1180:F1184"/>
    <mergeCell ref="G1180:G1184"/>
    <mergeCell ref="H1180:H1184"/>
    <mergeCell ref="C1185:C1189"/>
    <mergeCell ref="D1185:D1189"/>
    <mergeCell ref="E1185:E1189"/>
    <mergeCell ref="F1185:F1189"/>
    <mergeCell ref="G1185:G1189"/>
    <mergeCell ref="H1185:H1189"/>
    <mergeCell ref="C1210:C1214"/>
    <mergeCell ref="D1210:D1214"/>
    <mergeCell ref="E1210:E1214"/>
    <mergeCell ref="F1210:F1214"/>
    <mergeCell ref="G1210:G1214"/>
    <mergeCell ref="H1210:H1214"/>
    <mergeCell ref="C1215:C1219"/>
    <mergeCell ref="D1215:D1219"/>
    <mergeCell ref="E1215:E1219"/>
    <mergeCell ref="F1215:F1219"/>
    <mergeCell ref="G1215:G1219"/>
    <mergeCell ref="H1215:H1219"/>
    <mergeCell ref="C1200:C1204"/>
    <mergeCell ref="D1200:D1204"/>
    <mergeCell ref="E1200:E1204"/>
    <mergeCell ref="F1200:F1204"/>
    <mergeCell ref="G1200:G1204"/>
    <mergeCell ref="H1200:H1204"/>
    <mergeCell ref="C1205:C1209"/>
    <mergeCell ref="D1205:D1209"/>
    <mergeCell ref="E1205:E1209"/>
    <mergeCell ref="F1205:F1209"/>
    <mergeCell ref="G1205:G1209"/>
    <mergeCell ref="H1205:H1209"/>
    <mergeCell ref="C1230:C1234"/>
    <mergeCell ref="D1230:D1234"/>
    <mergeCell ref="E1230:E1234"/>
    <mergeCell ref="F1230:F1234"/>
    <mergeCell ref="G1230:G1234"/>
    <mergeCell ref="H1230:H1234"/>
    <mergeCell ref="C1235:C1239"/>
    <mergeCell ref="D1235:D1239"/>
    <mergeCell ref="E1235:E1239"/>
    <mergeCell ref="F1235:F1239"/>
    <mergeCell ref="G1235:G1239"/>
    <mergeCell ref="H1235:H1239"/>
    <mergeCell ref="C1220:C1224"/>
    <mergeCell ref="D1220:D1224"/>
    <mergeCell ref="E1220:E1224"/>
    <mergeCell ref="F1220:F1224"/>
    <mergeCell ref="G1220:G1224"/>
    <mergeCell ref="H1220:H1224"/>
    <mergeCell ref="C1225:C1229"/>
    <mergeCell ref="D1225:D1229"/>
    <mergeCell ref="E1225:E1229"/>
    <mergeCell ref="F1225:F1229"/>
    <mergeCell ref="G1225:G1229"/>
    <mergeCell ref="H1225:H1229"/>
    <mergeCell ref="C1250:C1254"/>
    <mergeCell ref="D1250:D1254"/>
    <mergeCell ref="E1250:E1254"/>
    <mergeCell ref="F1250:F1254"/>
    <mergeCell ref="G1250:G1254"/>
    <mergeCell ref="H1250:H1254"/>
    <mergeCell ref="C1255:C1259"/>
    <mergeCell ref="D1255:D1259"/>
    <mergeCell ref="E1255:E1259"/>
    <mergeCell ref="F1255:F1259"/>
    <mergeCell ref="G1255:G1259"/>
    <mergeCell ref="H1255:H1259"/>
    <mergeCell ref="C1240:C1244"/>
    <mergeCell ref="D1240:D1244"/>
    <mergeCell ref="E1240:E1244"/>
    <mergeCell ref="F1240:F1244"/>
    <mergeCell ref="G1240:G1244"/>
    <mergeCell ref="H1240:H1244"/>
    <mergeCell ref="C1245:C1249"/>
    <mergeCell ref="D1245:D1249"/>
    <mergeCell ref="E1245:E1249"/>
    <mergeCell ref="F1245:F1249"/>
    <mergeCell ref="G1245:G1249"/>
    <mergeCell ref="H1245:H1249"/>
    <mergeCell ref="C1270:C1274"/>
    <mergeCell ref="D1270:D1274"/>
    <mergeCell ref="E1270:E1274"/>
    <mergeCell ref="F1270:F1274"/>
    <mergeCell ref="G1270:G1274"/>
    <mergeCell ref="H1270:H1274"/>
    <mergeCell ref="C1275:C1279"/>
    <mergeCell ref="D1275:D1279"/>
    <mergeCell ref="E1275:E1279"/>
    <mergeCell ref="F1275:F1279"/>
    <mergeCell ref="G1275:G1279"/>
    <mergeCell ref="H1275:H1279"/>
    <mergeCell ref="C1260:C1264"/>
    <mergeCell ref="D1260:D1264"/>
    <mergeCell ref="E1260:E1264"/>
    <mergeCell ref="F1260:F1264"/>
    <mergeCell ref="G1260:G1264"/>
    <mergeCell ref="H1260:H1264"/>
    <mergeCell ref="C1265:C1269"/>
    <mergeCell ref="D1265:D1269"/>
    <mergeCell ref="E1265:E1269"/>
    <mergeCell ref="F1265:F1269"/>
    <mergeCell ref="G1265:G1269"/>
    <mergeCell ref="H1265:H1269"/>
    <mergeCell ref="C1290:C1294"/>
    <mergeCell ref="D1290:D1294"/>
    <mergeCell ref="E1290:E1294"/>
    <mergeCell ref="F1290:F1294"/>
    <mergeCell ref="G1290:G1294"/>
    <mergeCell ref="H1290:H1294"/>
    <mergeCell ref="C1295:C1299"/>
    <mergeCell ref="D1295:D1299"/>
    <mergeCell ref="E1295:E1299"/>
    <mergeCell ref="F1295:F1299"/>
    <mergeCell ref="G1295:G1299"/>
    <mergeCell ref="H1295:H1299"/>
    <mergeCell ref="C1280:C1284"/>
    <mergeCell ref="D1280:D1284"/>
    <mergeCell ref="E1280:E1284"/>
    <mergeCell ref="F1280:F1284"/>
    <mergeCell ref="G1280:G1284"/>
    <mergeCell ref="H1280:H1284"/>
    <mergeCell ref="C1285:C1289"/>
    <mergeCell ref="D1285:D1289"/>
    <mergeCell ref="E1285:E1289"/>
    <mergeCell ref="F1285:F1289"/>
    <mergeCell ref="G1285:G1289"/>
    <mergeCell ref="H1285:H1289"/>
    <mergeCell ref="C1310:C1314"/>
    <mergeCell ref="D1310:D1314"/>
    <mergeCell ref="E1310:E1314"/>
    <mergeCell ref="F1310:F1314"/>
    <mergeCell ref="G1310:G1314"/>
    <mergeCell ref="H1310:H1314"/>
    <mergeCell ref="C1315:C1319"/>
    <mergeCell ref="D1315:D1319"/>
    <mergeCell ref="E1315:E1319"/>
    <mergeCell ref="F1315:F1319"/>
    <mergeCell ref="G1315:G1319"/>
    <mergeCell ref="H1315:H1319"/>
    <mergeCell ref="C1300:C1304"/>
    <mergeCell ref="D1300:D1304"/>
    <mergeCell ref="E1300:E1304"/>
    <mergeCell ref="F1300:F1304"/>
    <mergeCell ref="G1300:G1304"/>
    <mergeCell ref="H1300:H1304"/>
    <mergeCell ref="C1305:C1309"/>
    <mergeCell ref="D1305:D1309"/>
    <mergeCell ref="E1305:E1309"/>
    <mergeCell ref="F1305:F1309"/>
    <mergeCell ref="G1305:G1309"/>
    <mergeCell ref="H1305:H1309"/>
    <mergeCell ref="C1330:C1334"/>
    <mergeCell ref="D1330:D1334"/>
    <mergeCell ref="E1330:E1334"/>
    <mergeCell ref="F1330:F1334"/>
    <mergeCell ref="G1330:G1334"/>
    <mergeCell ref="H1330:H1334"/>
    <mergeCell ref="C1335:C1339"/>
    <mergeCell ref="D1335:D1339"/>
    <mergeCell ref="E1335:E1339"/>
    <mergeCell ref="F1335:F1339"/>
    <mergeCell ref="G1335:G1339"/>
    <mergeCell ref="H1335:H1339"/>
    <mergeCell ref="C1320:C1324"/>
    <mergeCell ref="D1320:D1324"/>
    <mergeCell ref="E1320:E1324"/>
    <mergeCell ref="F1320:F1324"/>
    <mergeCell ref="G1320:G1324"/>
    <mergeCell ref="H1320:H1324"/>
    <mergeCell ref="C1325:C1329"/>
    <mergeCell ref="D1325:D1329"/>
    <mergeCell ref="E1325:E1329"/>
    <mergeCell ref="F1325:F1329"/>
    <mergeCell ref="G1325:G1329"/>
    <mergeCell ref="H1325:H1329"/>
    <mergeCell ref="C1350:C1354"/>
    <mergeCell ref="D1350:D1354"/>
    <mergeCell ref="E1350:E1354"/>
    <mergeCell ref="F1350:F1354"/>
    <mergeCell ref="G1350:G1354"/>
    <mergeCell ref="H1350:H1354"/>
    <mergeCell ref="C1355:C1359"/>
    <mergeCell ref="D1355:D1359"/>
    <mergeCell ref="E1355:E1359"/>
    <mergeCell ref="F1355:F1359"/>
    <mergeCell ref="G1355:G1359"/>
    <mergeCell ref="H1355:H1359"/>
    <mergeCell ref="C1340:C1344"/>
    <mergeCell ref="D1340:D1344"/>
    <mergeCell ref="E1340:E1344"/>
    <mergeCell ref="F1340:F1344"/>
    <mergeCell ref="G1340:G1344"/>
    <mergeCell ref="H1340:H1344"/>
    <mergeCell ref="C1345:C1349"/>
    <mergeCell ref="D1345:D1349"/>
    <mergeCell ref="E1345:E1349"/>
    <mergeCell ref="F1345:F1349"/>
    <mergeCell ref="G1345:G1349"/>
    <mergeCell ref="H1345:H1349"/>
    <mergeCell ref="C1370:C1374"/>
    <mergeCell ref="D1370:D1374"/>
    <mergeCell ref="E1370:E1374"/>
    <mergeCell ref="F1370:F1374"/>
    <mergeCell ref="G1370:G1374"/>
    <mergeCell ref="H1370:H1374"/>
    <mergeCell ref="C1360:C1364"/>
    <mergeCell ref="D1360:D1364"/>
    <mergeCell ref="E1360:E1364"/>
    <mergeCell ref="F1360:F1364"/>
    <mergeCell ref="G1360:G1364"/>
    <mergeCell ref="H1360:H1364"/>
    <mergeCell ref="C1365:C1369"/>
    <mergeCell ref="D1365:D1369"/>
    <mergeCell ref="E1365:E1369"/>
    <mergeCell ref="F1365:F1369"/>
    <mergeCell ref="G1365:G1369"/>
    <mergeCell ref="H1365:H1369"/>
  </mergeCells>
  <conditionalFormatting sqref="K15:K19 K24 K29 K34">
    <cfRule type="cellIs" dxfId="81" priority="85" stopIfTrue="1" operator="equal">
      <formula>#REF!</formula>
    </cfRule>
  </conditionalFormatting>
  <conditionalFormatting sqref="J20:K22">
    <cfRule type="cellIs" dxfId="80" priority="84" stopIfTrue="1" operator="equal">
      <formula>#REF!</formula>
    </cfRule>
  </conditionalFormatting>
  <conditionalFormatting sqref="K33">
    <cfRule type="cellIs" dxfId="79" priority="79" stopIfTrue="1" operator="equal">
      <formula>#REF!</formula>
    </cfRule>
  </conditionalFormatting>
  <conditionalFormatting sqref="K23">
    <cfRule type="cellIs" dxfId="78" priority="83" stopIfTrue="1" operator="equal">
      <formula>#REF!</formula>
    </cfRule>
  </conditionalFormatting>
  <conditionalFormatting sqref="J25:K27">
    <cfRule type="cellIs" dxfId="77" priority="82" stopIfTrue="1" operator="equal">
      <formula>#REF!</formula>
    </cfRule>
  </conditionalFormatting>
  <conditionalFormatting sqref="K28">
    <cfRule type="cellIs" dxfId="76" priority="81" stopIfTrue="1" operator="equal">
      <formula>#REF!</formula>
    </cfRule>
  </conditionalFormatting>
  <conditionalFormatting sqref="J30:K32">
    <cfRule type="cellIs" dxfId="75" priority="80" stopIfTrue="1" operator="equal">
      <formula>#REF!</formula>
    </cfRule>
  </conditionalFormatting>
  <conditionalFormatting sqref="K58">
    <cfRule type="cellIs" dxfId="74" priority="64" stopIfTrue="1" operator="equal">
      <formula>#REF!</formula>
    </cfRule>
  </conditionalFormatting>
  <conditionalFormatting sqref="K63">
    <cfRule type="cellIs" dxfId="73" priority="61" stopIfTrue="1" operator="equal">
      <formula>#REF!</formula>
    </cfRule>
  </conditionalFormatting>
  <conditionalFormatting sqref="K39">
    <cfRule type="cellIs" dxfId="72" priority="78" stopIfTrue="1" operator="equal">
      <formula>#REF!</formula>
    </cfRule>
  </conditionalFormatting>
  <conditionalFormatting sqref="K38">
    <cfRule type="cellIs" dxfId="71" priority="76" stopIfTrue="1" operator="equal">
      <formula>#REF!</formula>
    </cfRule>
  </conditionalFormatting>
  <conditionalFormatting sqref="J35:K37">
    <cfRule type="cellIs" dxfId="70" priority="77" stopIfTrue="1" operator="equal">
      <formula>#REF!</formula>
    </cfRule>
  </conditionalFormatting>
  <conditionalFormatting sqref="K44">
    <cfRule type="cellIs" dxfId="69" priority="75" stopIfTrue="1" operator="equal">
      <formula>#REF!</formula>
    </cfRule>
  </conditionalFormatting>
  <conditionalFormatting sqref="K43">
    <cfRule type="cellIs" dxfId="68" priority="73" stopIfTrue="1" operator="equal">
      <formula>#REF!</formula>
    </cfRule>
  </conditionalFormatting>
  <conditionalFormatting sqref="J40:K42">
    <cfRule type="cellIs" dxfId="67" priority="74" stopIfTrue="1" operator="equal">
      <formula>#REF!</formula>
    </cfRule>
  </conditionalFormatting>
  <conditionalFormatting sqref="K49">
    <cfRule type="cellIs" dxfId="66" priority="72" stopIfTrue="1" operator="equal">
      <formula>#REF!</formula>
    </cfRule>
  </conditionalFormatting>
  <conditionalFormatting sqref="K48">
    <cfRule type="cellIs" dxfId="65" priority="70" stopIfTrue="1" operator="equal">
      <formula>#REF!</formula>
    </cfRule>
  </conditionalFormatting>
  <conditionalFormatting sqref="J45:K47">
    <cfRule type="cellIs" dxfId="64" priority="71" stopIfTrue="1" operator="equal">
      <formula>#REF!</formula>
    </cfRule>
  </conditionalFormatting>
  <conditionalFormatting sqref="K54">
    <cfRule type="cellIs" dxfId="63" priority="69" stopIfTrue="1" operator="equal">
      <formula>#REF!</formula>
    </cfRule>
  </conditionalFormatting>
  <conditionalFormatting sqref="K53">
    <cfRule type="cellIs" dxfId="62" priority="67" stopIfTrue="1" operator="equal">
      <formula>#REF!</formula>
    </cfRule>
  </conditionalFormatting>
  <conditionalFormatting sqref="J50:K52">
    <cfRule type="cellIs" dxfId="61" priority="68" stopIfTrue="1" operator="equal">
      <formula>#REF!</formula>
    </cfRule>
  </conditionalFormatting>
  <conditionalFormatting sqref="K59">
    <cfRule type="cellIs" dxfId="60" priority="66" stopIfTrue="1" operator="equal">
      <formula>#REF!</formula>
    </cfRule>
  </conditionalFormatting>
  <conditionalFormatting sqref="J55:K57">
    <cfRule type="cellIs" dxfId="59" priority="65" stopIfTrue="1" operator="equal">
      <formula>#REF!</formula>
    </cfRule>
  </conditionalFormatting>
  <conditionalFormatting sqref="K64">
    <cfRule type="cellIs" dxfId="58" priority="63" stopIfTrue="1" operator="equal">
      <formula>#REF!</formula>
    </cfRule>
  </conditionalFormatting>
  <conditionalFormatting sqref="J60:K62">
    <cfRule type="cellIs" dxfId="57" priority="62" stopIfTrue="1" operator="equal">
      <formula>#REF!</formula>
    </cfRule>
  </conditionalFormatting>
  <conditionalFormatting sqref="K68">
    <cfRule type="cellIs" dxfId="56" priority="58" stopIfTrue="1" operator="equal">
      <formula>#REF!</formula>
    </cfRule>
  </conditionalFormatting>
  <conditionalFormatting sqref="K69">
    <cfRule type="cellIs" dxfId="55" priority="60" stopIfTrue="1" operator="equal">
      <formula>#REF!</formula>
    </cfRule>
  </conditionalFormatting>
  <conditionalFormatting sqref="J65:K67">
    <cfRule type="cellIs" dxfId="54" priority="59" stopIfTrue="1" operator="equal">
      <formula>#REF!</formula>
    </cfRule>
  </conditionalFormatting>
  <conditionalFormatting sqref="K73">
    <cfRule type="cellIs" dxfId="53" priority="55" stopIfTrue="1" operator="equal">
      <formula>#REF!</formula>
    </cfRule>
  </conditionalFormatting>
  <conditionalFormatting sqref="K74">
    <cfRule type="cellIs" dxfId="52" priority="57" stopIfTrue="1" operator="equal">
      <formula>#REF!</formula>
    </cfRule>
  </conditionalFormatting>
  <conditionalFormatting sqref="J70:K72">
    <cfRule type="cellIs" dxfId="51" priority="56" stopIfTrue="1" operator="equal">
      <formula>#REF!</formula>
    </cfRule>
  </conditionalFormatting>
  <conditionalFormatting sqref="K78">
    <cfRule type="cellIs" dxfId="50" priority="52" stopIfTrue="1" operator="equal">
      <formula>#REF!</formula>
    </cfRule>
  </conditionalFormatting>
  <conditionalFormatting sqref="K79">
    <cfRule type="cellIs" dxfId="49" priority="54" stopIfTrue="1" operator="equal">
      <formula>#REF!</formula>
    </cfRule>
  </conditionalFormatting>
  <conditionalFormatting sqref="J75:K77">
    <cfRule type="cellIs" dxfId="48" priority="53" stopIfTrue="1" operator="equal">
      <formula>#REF!</formula>
    </cfRule>
  </conditionalFormatting>
  <conditionalFormatting sqref="K83">
    <cfRule type="cellIs" dxfId="47" priority="49" stopIfTrue="1" operator="equal">
      <formula>#REF!</formula>
    </cfRule>
  </conditionalFormatting>
  <conditionalFormatting sqref="K84">
    <cfRule type="cellIs" dxfId="46" priority="51" stopIfTrue="1" operator="equal">
      <formula>#REF!</formula>
    </cfRule>
  </conditionalFormatting>
  <conditionalFormatting sqref="J80:K82">
    <cfRule type="cellIs" dxfId="45" priority="50" stopIfTrue="1" operator="equal">
      <formula>#REF!</formula>
    </cfRule>
  </conditionalFormatting>
  <conditionalFormatting sqref="K88">
    <cfRule type="cellIs" dxfId="44" priority="46" stopIfTrue="1" operator="equal">
      <formula>#REF!</formula>
    </cfRule>
  </conditionalFormatting>
  <conditionalFormatting sqref="K89">
    <cfRule type="cellIs" dxfId="43" priority="48" stopIfTrue="1" operator="equal">
      <formula>#REF!</formula>
    </cfRule>
  </conditionalFormatting>
  <conditionalFormatting sqref="J85:K87">
    <cfRule type="cellIs" dxfId="42" priority="47" stopIfTrue="1" operator="equal">
      <formula>#REF!</formula>
    </cfRule>
  </conditionalFormatting>
  <conditionalFormatting sqref="K93">
    <cfRule type="cellIs" dxfId="41" priority="43" stopIfTrue="1" operator="equal">
      <formula>#REF!</formula>
    </cfRule>
  </conditionalFormatting>
  <conditionalFormatting sqref="K94">
    <cfRule type="cellIs" dxfId="40" priority="45" stopIfTrue="1" operator="equal">
      <formula>#REF!</formula>
    </cfRule>
  </conditionalFormatting>
  <conditionalFormatting sqref="J90:K92">
    <cfRule type="cellIs" dxfId="39" priority="44" stopIfTrue="1" operator="equal">
      <formula>#REF!</formula>
    </cfRule>
  </conditionalFormatting>
  <conditionalFormatting sqref="K98">
    <cfRule type="cellIs" dxfId="38" priority="40" stopIfTrue="1" operator="equal">
      <formula>#REF!</formula>
    </cfRule>
  </conditionalFormatting>
  <conditionalFormatting sqref="K99">
    <cfRule type="cellIs" dxfId="37" priority="42" stopIfTrue="1" operator="equal">
      <formula>#REF!</formula>
    </cfRule>
  </conditionalFormatting>
  <conditionalFormatting sqref="J95:K97">
    <cfRule type="cellIs" dxfId="36" priority="41" stopIfTrue="1" operator="equal">
      <formula>#REF!</formula>
    </cfRule>
  </conditionalFormatting>
  <conditionalFormatting sqref="K103">
    <cfRule type="cellIs" dxfId="35" priority="37" stopIfTrue="1" operator="equal">
      <formula>#REF!</formula>
    </cfRule>
  </conditionalFormatting>
  <conditionalFormatting sqref="K104">
    <cfRule type="cellIs" dxfId="34" priority="39" stopIfTrue="1" operator="equal">
      <formula>#REF!</formula>
    </cfRule>
  </conditionalFormatting>
  <conditionalFormatting sqref="J100:K102">
    <cfRule type="cellIs" dxfId="33" priority="38" stopIfTrue="1" operator="equal">
      <formula>#REF!</formula>
    </cfRule>
  </conditionalFormatting>
  <conditionalFormatting sqref="K108 K113 K118 K123 K128 K133 K138 K143 K148 K153 K158 K163 K168 K173 K178 K183 K188 K193 K198 K203 K208 K213 K218 K223 K228 K233 K238 K243 K248 K253 K258 K263 K268 K273 K278 K283 K288 K293 K298 K303 K308 K313 K318 K323 K328 K333 K338 K343 K348 K353 K358 K363 K368 K373 K378 K383 K388 K393 K398 K403 K408 K413 K418 K423 K428 K433 K438 K443 K448 K453 K458 K463 K468 K473 K478 K483 K488 K493 K498 K503 K508 K513 K518 K523 K528 K533 K538 K543 K548 K553 K558 K563 K568 K573 K578 K583 K588 K593 K598 K603 K608 K613 K618 K623 K628 K633 K638 K643 K648 K653 K658 K663 K668 K673 K678 K683 K688 K693 K698 K703 K708 K713 K718">
    <cfRule type="cellIs" dxfId="32" priority="34" stopIfTrue="1" operator="equal">
      <formula>#REF!</formula>
    </cfRule>
  </conditionalFormatting>
  <conditionalFormatting sqref="K109 K114 K119 K124 K129 K134 K139 K144 K149 K154 K159 K164 K169 K174 K179 K184 K189 K194 K199 K204 K209 K214 K219 K224 K229 K234 K239 K244 K249 K254 K259 K264 K269 K274 K279 K284 K289 K294 K299 K304 K309 K314 K319 K324 K329 K334 K339 K344 K349 K354 K359 K364 K369 K374 K379 K384 K389 K394 K399 K404 K409 K414 K419 K424 K429 K434 K439 K444 K449 K454 K459 K464 K469 K474 K479 K484 K489 K494 K499 K504 K509 K514 K519 K524 K529 K534 K539 K544 K549 K554 K559 K564 K569 K574 K579 K584 K589 K594 K599 K604 K609 K614 K619 K624 K629 K634 K639 K644 K649 K654 K659 K664 K669 K674 K679 K684 K689 K694 K699 K704 K709 K714 K719">
    <cfRule type="cellIs" dxfId="31" priority="36" stopIfTrue="1" operator="equal">
      <formula>#REF!</formula>
    </cfRule>
  </conditionalFormatting>
  <conditionalFormatting sqref="J105:K107 J110:K112 J115:K117 J120:K122 J125:K127 J130:K132 J135:K137 J140:K142 J145:K147 J150:K152 J155:K157 J160:K162 J165:K167 J170:K172 J175:K177 J180:K182 J185:K187 J190:K192 J195:K197 J200:K202 J205:K207 J210:K212 J215:K217 J220:K222 J225:K227 J230:K232 J235:K237 J240:K242 J245:K247 J250:K252 J255:K257 J260:K262 J265:K267 J270:K272 J275:K277 J280:K282 J285:K287 J290:K292 J295:K297 J300:K302 J305:K307 J310:K312 J315:K317 J320:K322 J325:K327 J330:K332 J335:K337 J340:K342 J345:K347 J350:K352 J355:K357 J360:K362 J365:K367 J370:K372 J375:K377 J380:K382 J385:K387 J390:K392 J395:K397 J400:K402 J405:K407 J410:K412 J415:K417 J420:K422 J425:K427 J430:K432 J435:K437 J440:K442 J445:K447 J450:K452 J455:K457 J460:K462 J465:K467 J470:K472 J475:K477 J480:K482 J485:K487 J490:K492 J495:K497 J500:K502 J505:K507 J510:K512 J515:K517 J520:K522 J525:K527 J530:K532 J535:K537 J540:K542 J545:K547 J550:K552 J555:K557 J560:K562 J565:K567 J570:K572 J575:K577 J580:K582 J585:K587 J590:K592 J595:K597 J600:K602 J605:K607 J610:K612 J615:K617 J620:K622 J625:K627 J630:K632 J635:K637 J640:K642 J645:K647 J650:K652 J655:K657 J660:K662 J665:K667 J670:K672 J675:K677 J680:K682 J685:K687 J690:K692 J695:K697 J700:K702 J705:K707 J710:K712 J715:K717">
    <cfRule type="cellIs" dxfId="30" priority="35" stopIfTrue="1" operator="equal">
      <formula>#REF!</formula>
    </cfRule>
  </conditionalFormatting>
  <conditionalFormatting sqref="K723 K728">
    <cfRule type="cellIs" dxfId="29" priority="31" stopIfTrue="1" operator="equal">
      <formula>#REF!</formula>
    </cfRule>
  </conditionalFormatting>
  <conditionalFormatting sqref="K893 K898">
    <cfRule type="cellIs" dxfId="28" priority="25" stopIfTrue="1" operator="equal">
      <formula>#REF!</formula>
    </cfRule>
  </conditionalFormatting>
  <conditionalFormatting sqref="K1263 K1268">
    <cfRule type="cellIs" dxfId="27" priority="13" stopIfTrue="1" operator="equal">
      <formula>#REF!</formula>
    </cfRule>
  </conditionalFormatting>
  <conditionalFormatting sqref="K724 K729">
    <cfRule type="cellIs" dxfId="26" priority="33" stopIfTrue="1" operator="equal">
      <formula>#REF!</formula>
    </cfRule>
  </conditionalFormatting>
  <conditionalFormatting sqref="J720:K722 J725:K727">
    <cfRule type="cellIs" dxfId="25" priority="32" stopIfTrue="1" operator="equal">
      <formula>#REF!</formula>
    </cfRule>
  </conditionalFormatting>
  <conditionalFormatting sqref="K733 K738 K743 K748 K753 K758 K763 K768 K773 K778 K783 K788 K793 K798 K803 K808 K813 K818 K823 K828 K833 K838 K843 K848 K853 K858 K863 K868 K873 K878 K883 K888">
    <cfRule type="cellIs" dxfId="24" priority="28" stopIfTrue="1" operator="equal">
      <formula>#REF!</formula>
    </cfRule>
  </conditionalFormatting>
  <conditionalFormatting sqref="K734 K739 K744 K749 K754 K759 K764 K769 K774 K779 K784 K789 K794 K799 K804 K809 K814 K819 K824 K829 K834 K839 K844 K849 K854 K859 K864 K869 K874 K879 K884 K889">
    <cfRule type="cellIs" dxfId="23" priority="30" stopIfTrue="1" operator="equal">
      <formula>#REF!</formula>
    </cfRule>
  </conditionalFormatting>
  <conditionalFormatting sqref="J730:K732 J735:K737 J740:K742 J745:K747 J750:K752 J755:K757 J760:K762 J765:K767 J770:K772 J775:K777 J780:K782 J785:K787 J790:K792 J795:K797 J800:K802 J805:K807 J810:K812 J815:K817 J820:K822 J825:K827 J830:K832 J835:K837 J840:K842 J845:K847 J850:K852 J855:K857 J860:K862 J865:K867 J870:K872 J875:K877 J880:K882 J885:K887">
    <cfRule type="cellIs" dxfId="22" priority="29" stopIfTrue="1" operator="equal">
      <formula>#REF!</formula>
    </cfRule>
  </conditionalFormatting>
  <conditionalFormatting sqref="K894 K899">
    <cfRule type="cellIs" dxfId="21" priority="27" stopIfTrue="1" operator="equal">
      <formula>#REF!</formula>
    </cfRule>
  </conditionalFormatting>
  <conditionalFormatting sqref="J890:K892 J895:K897">
    <cfRule type="cellIs" dxfId="20" priority="26" stopIfTrue="1" operator="equal">
      <formula>#REF!</formula>
    </cfRule>
  </conditionalFormatting>
  <conditionalFormatting sqref="K903 K908 K913 K918 K923 K928 K933 K938 K943 K948 K953 K958 K963 K968 K973 K978 K983 K988 K993 K998 K1003 K1008 K1013 K1018 K1023 K1028 K1033 K1038 K1043 K1048 K1053 K1058 K1063 K1068 K1073 K1078 K1083 K1088">
    <cfRule type="cellIs" dxfId="19" priority="22" stopIfTrue="1" operator="equal">
      <formula>#REF!</formula>
    </cfRule>
  </conditionalFormatting>
  <conditionalFormatting sqref="K904 K909 K914 K919 K924 K929 K934 K939 K944 K949 K954 K959 K964 K969 K974 K979 K984 K989 K994 K999 K1004 K1009 K1014 K1019 K1024 K1029 K1034 K1039 K1044 K1049 K1054 K1059 K1064 K1069 K1074 K1079 K1084 K1089">
    <cfRule type="cellIs" dxfId="18" priority="24" stopIfTrue="1" operator="equal">
      <formula>#REF!</formula>
    </cfRule>
  </conditionalFormatting>
  <conditionalFormatting sqref="J900:K902 J905:K907 J910:K912 J915:K917 J920:K922 J925:K927 J930:K932 J935:K937 J940:K942 J945:K947 J950:K952 J955:K957 J960:K962 J965:K967 J970:K972 J975:K977 J980:K982 J985:K987 J990:K992 J995:K997 J1000:K1002 J1005:K1007 J1010:K1012 J1015:K1017 J1020:K1022 J1025:K1027 J1030:K1032 J1035:K1037 J1040:K1042 J1045:K1047 J1050:K1052 J1055:K1057 J1060:K1062 J1065:K1067 J1070:K1072 J1075:K1077 J1080:K1082 J1085:K1087">
    <cfRule type="cellIs" dxfId="17" priority="23" stopIfTrue="1" operator="equal">
      <formula>#REF!</formula>
    </cfRule>
  </conditionalFormatting>
  <conditionalFormatting sqref="K1093 K1098">
    <cfRule type="cellIs" dxfId="16" priority="19" stopIfTrue="1" operator="equal">
      <formula>#REF!</formula>
    </cfRule>
  </conditionalFormatting>
  <conditionalFormatting sqref="K1094 K1099">
    <cfRule type="cellIs" dxfId="15" priority="21" stopIfTrue="1" operator="equal">
      <formula>#REF!</formula>
    </cfRule>
  </conditionalFormatting>
  <conditionalFormatting sqref="J1090:K1092 J1095:K1097">
    <cfRule type="cellIs" dxfId="14" priority="20" stopIfTrue="1" operator="equal">
      <formula>#REF!</formula>
    </cfRule>
  </conditionalFormatting>
  <conditionalFormatting sqref="K1103 K1108 K1113 K1118 K1123 K1128 K1133 K1138 K1143 K1148 K1153 K1158 K1163 K1168 K1173 K1178 K1183 K1188 K1193 K1198 K1203 K1208 K1213 K1218 K1223 K1228 K1233 K1238 K1243 K1248 K1253 K1258">
    <cfRule type="cellIs" dxfId="13" priority="16" stopIfTrue="1" operator="equal">
      <formula>#REF!</formula>
    </cfRule>
  </conditionalFormatting>
  <conditionalFormatting sqref="K1104 K1109 K1114 K1119 K1124 K1129 K1134 K1139 K1144 K1149 K1154 K1159 K1164 K1169 K1174 K1179 K1184 K1189 K1194 K1199 K1204 K1209 K1214 K1219 K1224 K1229 K1234 K1239 K1244 K1249 K1254 K1259">
    <cfRule type="cellIs" dxfId="12" priority="18" stopIfTrue="1" operator="equal">
      <formula>#REF!</formula>
    </cfRule>
  </conditionalFormatting>
  <conditionalFormatting sqref="J1100:K1102 J1105:K1107 J1110:K1112 J1115:K1117 J1120:K1122 J1125:K1127 J1130:K1132 J1135:K1137 J1140:K1142 J1145:K1147 J1150:K1152 J1155:K1157 J1160:K1162 J1165:K1167 J1170:K1172 J1175:K1177 J1180:K1182 J1185:K1187 J1190:K1192 J1195:K1197 J1200:K1202 J1205:K1207 J1210:K1212 J1215:K1217 J1220:K1222 J1225:K1227 J1230:K1232 J1235:K1237 J1240:K1242 J1245:K1247 J1250:K1252 J1255:K1257">
    <cfRule type="cellIs" dxfId="11" priority="17" stopIfTrue="1" operator="equal">
      <formula>#REF!</formula>
    </cfRule>
  </conditionalFormatting>
  <conditionalFormatting sqref="K1264 K1269">
    <cfRule type="cellIs" dxfId="10" priority="15" stopIfTrue="1" operator="equal">
      <formula>#REF!</formula>
    </cfRule>
  </conditionalFormatting>
  <conditionalFormatting sqref="J1260:K1262 J1265:K1267">
    <cfRule type="cellIs" dxfId="9" priority="14" stopIfTrue="1" operator="equal">
      <formula>#REF!</formula>
    </cfRule>
  </conditionalFormatting>
  <conditionalFormatting sqref="K1273 K1278 K1283 K1288 K1293 K1298 K1303 K1308 K1313 K1318 K1323 K1328 K1333">
    <cfRule type="cellIs" dxfId="8" priority="10" stopIfTrue="1" operator="equal">
      <formula>#REF!</formula>
    </cfRule>
  </conditionalFormatting>
  <conditionalFormatting sqref="K1274 K1279 K1284 K1289 K1294 K1299 K1304 K1309 K1314 K1319 K1324 K1329 K1334">
    <cfRule type="cellIs" dxfId="7" priority="12" stopIfTrue="1" operator="equal">
      <formula>#REF!</formula>
    </cfRule>
  </conditionalFormatting>
  <conditionalFormatting sqref="J1270:K1272 J1275:K1277 J1280:K1282 J1285:K1287 J1290:K1292 J1295:K1297 J1300:K1302 J1305:K1307 J1310:K1312 J1315:K1317 J1320:K1322 J1325:K1327 J1330:K1332">
    <cfRule type="cellIs" dxfId="6" priority="11" stopIfTrue="1" operator="equal">
      <formula>#REF!</formula>
    </cfRule>
  </conditionalFormatting>
  <conditionalFormatting sqref="K1338 K1343">
    <cfRule type="cellIs" dxfId="5" priority="7" stopIfTrue="1" operator="equal">
      <formula>#REF!</formula>
    </cfRule>
  </conditionalFormatting>
  <conditionalFormatting sqref="K1339 K1344">
    <cfRule type="cellIs" dxfId="4" priority="9" stopIfTrue="1" operator="equal">
      <formula>#REF!</formula>
    </cfRule>
  </conditionalFormatting>
  <conditionalFormatting sqref="J1335:K1337 J1340:K1342">
    <cfRule type="cellIs" dxfId="3" priority="8" stopIfTrue="1" operator="equal">
      <formula>#REF!</formula>
    </cfRule>
  </conditionalFormatting>
  <conditionalFormatting sqref="K1348 K1353 K1358 K1363 K1368 K1373">
    <cfRule type="cellIs" dxfId="2" priority="4" stopIfTrue="1" operator="equal">
      <formula>#REF!</formula>
    </cfRule>
  </conditionalFormatting>
  <conditionalFormatting sqref="K1349 K1354 K1359 K1364 K1369 K1374">
    <cfRule type="cellIs" dxfId="1" priority="6" stopIfTrue="1" operator="equal">
      <formula>#REF!</formula>
    </cfRule>
  </conditionalFormatting>
  <conditionalFormatting sqref="J1345:K1347 J1350:K1352 J1355:K1357 J1360:K1362 J1365:K1367 J1370:K1372">
    <cfRule type="cellIs" dxfId="0" priority="5" stopIfTrue="1" operator="equal">
      <formula>#REF!</formula>
    </cfRule>
  </conditionalFormatting>
  <dataValidations count="2">
    <dataValidation allowBlank="1" showInputMessage="1" showErrorMessage="1" promptTitle="Completar por el Oferente" prompt=" " sqref="J64:K64 J18 J19:K19 J23 J24:K24 J28 J29:K29 J33 J34:K34 J38 J39:K39 J43 J44:K44 J48 J49:K49 J53 J54:K54 J58 J59:K59 J63 E1376 J69:K69 J68 J73 J74:K74 J78 J79:K79 J83 J84:K84 J88 J89:K89 J93 J94:K94 J98 J99:K99 J103 J104:K104 J108 J109:K109 J119:K119 J113 J118 J123 J114:K114 J124:K124 J134:K134 J128 J129:K129 J139:K139 J133 J138 J143 J144:K144 J183 J148 J149:K149 J159:K159 J153 J158 J163 J154:K154 J164:K164 J174:K174 J168 J169:K169 J179:K179 J173 J178 J184:K184 J258 J188 J189:K189 J199:K199 J193 J198 J203 J194:K194 J204:K204 J214:K214 J208 J209:K209 J219:K219 J213 J218 J223 J224:K224 J263 J228 J229:K229 J239:K239 J233 J238 J243 J234:K234 J244:K244 J254:K254 J248 J249:K249 J259:K259 J253 J264:K264 J413 J268 J269:K269 J279:K279 J273 J278 J283 J274:K274 J284:K284 J294:K294 J288 J289:K289 J299:K299 J293 J298 J303 J304:K304 J343 J308 J309:K309 J319:K319 J313 J318 J323 J314:K314 J324:K324 J334:K334 J328 J329:K329 J339:K339 J333 J338 J344:K344 J418 J348 J349:K349 J359:K359 J353 J358 J363 J354:K354 J364:K364 J374:K374 J368 J369:K369 J379:K379 J373 J378 J383 J384:K384 J423 J388 J389:K389 J399:K399 J393 J398 J403 J394:K394 J404:K404 J414:K414 J408 J409:K409 J419:K419 J424:K424 J428 J429:K429 J439:K439 J433 J438 J443 J434:K434 J444:K444 J454:K454 J448 J449:K449 J459:K459 J453 J458 J463 J464:K464 J503 J468 J469:K469 J479:K479 J473 J478 J483 J474:K474 J484:K484 J494:K494 J488 J489:K489 J499:K499 J493 J498 J504:K504 J578 J508 J509:K509 J519:K519 J513 J518 J523 J514:K514 J524:K524 J534:K534 J528 J529:K529 J539:K539 J533 J538 J543 J544:K544 J583 J548 J549:K549 J559:K559 J553 J558 J563 J554:K554 J564:K564 J574:K574 J568 J569:K569 J579:K579 J573 J584:K584 J588 J589:K589 J599:K599 J593 J598 J603 J594:K594 J604:K604 J614:K614 J608 J609:K609 J619:K619 J613 J618 J623 J624:K624 J663 J628 J629:K629 J639:K639 J633 J638 J643 J634:K634 J644:K644 J654:K654 J648 J649:K649 J659:K659 J653 J658 J664:K664 J668 J669:K669 J679:K679 J673 J678 J683 J674:K674 J684:K684 J694:K694 J688 J689:K689 J699:K699 J693 J698 J703 J704:K704 J708 J709:K709 J729:K729 J713 J718 J714:K714 J719:K719 J723 J728 J724:K724 J899:K899 J748 J753 J733 J734:K734 J744:K744 J738 J739:K739 J749:K749 J743 J754:K754 J758 J759:K759 J769:K769 J763 J768 J773 J764:K764 J774:K774 J784:K784 J778 J779:K779 J789:K789 J783 J788 J793 J794:K794 J833 J798 J799:K799 J809:K809 J803 J808 J813 J804:K804 J814:K814 J824:K824 J818 J819:K819 J829:K829 J823 J828 J834:K834 J838 J839:K839 J849:K849 J843 J848 J853 J844:K844 J854:K854 J864:K864 J858 J859:K859 J869:K869 J863 J868 J873 J874:K874 J878 J879:K879 J894:K894 J883 J888 J884:K884 J889:K889 J893 J898 J1269:K1269 J948 J904:K904 J909:K909 J903 J908 J913 J914:K914 J953 J918 J919:K919 J929:K929 J923 J928 J933 J924:K924 J934:K934 J944:K944 J938 J939:K939 J949:K949 J943 J954:K954 J958 J959:K959 J969:K969 J963 J968 J973 J964:K964 J974:K974 J984:K984 J978 J979:K979 J989:K989 J983 J988 J993 J994:K994 J1033 J998 J999:K999 J1009:K1009 J1003 J1008 J1013 J1004:K1004 J1014:K1014 J1024:K1024 J1018 J1019:K1019 J1029:K1029 J1023 J1028 J1034:K1034 J1038 J1039:K1039 J1049:K1049 J1043 J1048 J1053 J1044:K1044 J1054:K1054 J1064:K1064 J1058 J1059:K1059 J1069:K1069 J1063 J1068 J1073 J1074:K1074 J1078 J1079:K1079 J1099:K1099 J1083 J1088 J1084:K1084 J1089:K1089 J1093 J1098 J1094:K1094 J1268 J1118 J1123 J1103 J1104:K1104 J1114:K1114 J1108 J1109:K1109 J1119:K1119 J1113 J1124:K1124 J1128 J1129:K1129 J1139:K1139 J1133 J1138 J1143 J1134:K1134 J1144:K1144 J1154:K1154 J1148 J1149:K1149 J1159:K1159 J1153 J1158 J1163 J1164:K1164 J1203 J1168 J1169:K1169 J1179:K1179 J1173 J1178 J1183 J1174:K1174 J1184:K1184 J1194:K1194 J1188 J1189:K1189 J1199:K1199 J1193 J1198 J1204:K1204 J1208 J1209:K1209 J1219:K1219 J1213 J1218 J1223 J1214:K1214 J1224:K1224 J1234:K1234 J1228 J1229:K1229 J1239:K1239 J1233 J1238 J1243 J1244:K1244 J1248 J1249:K1249 J1264:K1264 J1253 J1258 J1254:K1254 J1259:K1259 J1263 I15:I1374 J1278 J1274:K1274 J1273 J1279:K1279 J1283 J1284:K1284 J1294:K1294 J1288 J1293 J1298 J1289:K1289 J1299:K1299 J1309:K1309 J1303 J1304:K1304 J1314:K1314 J1308 J1313 J1318 J1319:K1319 J1323 J1324:K1324 J1344:K1344 J1328 J1333 J1329:K1329 J1334:K1334 J1338 J1343 J1339:K1339 J1363 J1368 J1348 J1349:K1349 J1359:K1359 J1353 J1354:K1354 J1364:K1364 J1358 J1369:K1369 J1373 J1374:K1374"/>
    <dataValidation operator="equal" allowBlank="1" showInputMessage="1" showErrorMessage="1" promptTitle="Completar por el Oferente" prompt=" " sqref="J6:L10"/>
  </dataValidations>
  <printOptions horizontalCentered="1" verticalCentered="1"/>
  <pageMargins left="0" right="0" top="0" bottom="0" header="0" footer="0"/>
  <pageSetup paperSize="9" scale="64" fitToHeight="0" orientation="portrait" r:id="rId1"/>
  <rowBreaks count="9" manualBreakCount="9">
    <brk id="84" max="16383" man="1"/>
    <brk id="159" max="16383" man="1"/>
    <brk id="234" max="16383" man="1"/>
    <brk id="309" max="16383" man="1"/>
    <brk id="384" max="16383" man="1"/>
    <brk id="459" max="16383" man="1"/>
    <brk id="534" max="16383" man="1"/>
    <brk id="609" max="16383" man="1"/>
    <brk id="684" max="16383" man="1"/>
  </rowBreaks>
  <drawing r:id="rId2"/>
  <extLst>
    <ext xmlns:x14="http://schemas.microsoft.com/office/spreadsheetml/2009/9/main" uri="{CCE6A557-97BC-4b89-ADB6-D9C93CAAB3DF}">
      <x14:dataValidations xmlns:xm="http://schemas.microsoft.com/office/excel/2006/main" count="1">
        <x14:dataValidation type="list" operator="equal" allowBlank="1" showInputMessage="1" showErrorMessage="1" promptTitle="Completar por el Oferente" prompt=" ">
          <x14:formula1>
            <xm:f>'Completar SOFSE'!$I$5:$I$8</xm:f>
          </x14:formula1>
          <xm:sqref>J11:L11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92"/>
  <sheetViews>
    <sheetView tabSelected="1" topLeftCell="A34" zoomScaleNormal="100" workbookViewId="0">
      <selection activeCell="D9" sqref="D9"/>
    </sheetView>
  </sheetViews>
  <sheetFormatPr baseColWidth="10" defaultRowHeight="12.75"/>
  <cols>
    <col min="1" max="1" width="24" style="32" customWidth="1"/>
    <col min="2" max="2" width="19.7109375" style="32" customWidth="1"/>
    <col min="3" max="3" width="11.42578125" style="32"/>
    <col min="4" max="4" width="20.140625" style="32" customWidth="1"/>
    <col min="5" max="5" width="32.28515625" style="108" bestFit="1" customWidth="1"/>
    <col min="6" max="6" width="19.42578125" style="108" customWidth="1"/>
    <col min="7" max="7" width="11.42578125" style="32"/>
    <col min="8" max="12" width="11.42578125" style="32" hidden="1" customWidth="1"/>
    <col min="13" max="13" width="0" style="32" hidden="1" customWidth="1"/>
    <col min="14" max="16384" width="11.42578125" style="32"/>
  </cols>
  <sheetData>
    <row r="3" spans="1:12" ht="15.75">
      <c r="A3" s="89" t="s">
        <v>22</v>
      </c>
      <c r="B3" s="31"/>
    </row>
    <row r="4" spans="1:12">
      <c r="A4" s="33"/>
    </row>
    <row r="5" spans="1:12" ht="15">
      <c r="A5" s="53" t="s">
        <v>66</v>
      </c>
      <c r="B5" s="111" t="s">
        <v>653</v>
      </c>
      <c r="C5" s="112"/>
      <c r="D5" s="112"/>
      <c r="E5" s="113"/>
      <c r="H5" s="34" t="s">
        <v>12</v>
      </c>
      <c r="I5" s="35" t="s">
        <v>13</v>
      </c>
      <c r="J5" s="35"/>
      <c r="K5" s="34" t="s">
        <v>19</v>
      </c>
      <c r="L5" s="36">
        <v>0.105</v>
      </c>
    </row>
    <row r="6" spans="1:12" ht="15">
      <c r="A6" s="53" t="s">
        <v>25</v>
      </c>
      <c r="B6" s="112" t="s">
        <v>62</v>
      </c>
      <c r="C6" s="112"/>
      <c r="D6" s="112"/>
      <c r="E6" s="113"/>
      <c r="H6" s="37"/>
      <c r="I6" s="38" t="s">
        <v>14</v>
      </c>
      <c r="J6" s="38"/>
      <c r="K6" s="37"/>
      <c r="L6" s="39">
        <v>0.21</v>
      </c>
    </row>
    <row r="7" spans="1:12" ht="15">
      <c r="A7" s="53" t="s">
        <v>26</v>
      </c>
      <c r="B7" s="110" t="s">
        <v>652</v>
      </c>
      <c r="C7" s="112"/>
      <c r="D7" s="112"/>
      <c r="E7" s="113"/>
      <c r="H7" s="37"/>
      <c r="I7" s="38" t="s">
        <v>15</v>
      </c>
      <c r="J7" s="38"/>
      <c r="K7" s="37"/>
      <c r="L7" s="39">
        <v>0.27</v>
      </c>
    </row>
    <row r="8" spans="1:12" ht="15">
      <c r="A8" s="53" t="s">
        <v>9</v>
      </c>
      <c r="B8" s="114" t="s">
        <v>654</v>
      </c>
      <c r="C8" s="112"/>
      <c r="D8" s="112"/>
      <c r="E8" s="113"/>
      <c r="H8" s="37"/>
      <c r="I8" s="38" t="s">
        <v>16</v>
      </c>
      <c r="J8" s="38"/>
      <c r="K8" s="37"/>
      <c r="L8" s="40"/>
    </row>
    <row r="9" spans="1:12" ht="15">
      <c r="A9" s="53"/>
      <c r="B9" s="112"/>
      <c r="C9" s="112"/>
      <c r="D9" s="112"/>
      <c r="E9" s="113"/>
      <c r="H9" s="41"/>
      <c r="I9" s="42"/>
      <c r="J9" s="43"/>
      <c r="K9" s="41"/>
      <c r="L9" s="43"/>
    </row>
    <row r="10" spans="1:12" ht="15">
      <c r="A10" s="91" t="s">
        <v>23</v>
      </c>
      <c r="B10" s="112"/>
      <c r="C10" s="112"/>
      <c r="D10" s="112"/>
      <c r="E10" s="113"/>
      <c r="H10" s="38"/>
      <c r="I10" s="38"/>
      <c r="J10" s="38"/>
    </row>
    <row r="11" spans="1:12" ht="15">
      <c r="A11" s="53" t="s">
        <v>29</v>
      </c>
      <c r="B11" s="112" t="s">
        <v>59</v>
      </c>
      <c r="C11" s="112"/>
      <c r="D11" s="112"/>
      <c r="E11" s="113"/>
      <c r="H11" s="38"/>
      <c r="I11" s="38"/>
      <c r="J11" s="38"/>
    </row>
    <row r="12" spans="1:12" ht="15">
      <c r="A12" s="92" t="s">
        <v>20</v>
      </c>
      <c r="B12" s="115" t="s">
        <v>63</v>
      </c>
      <c r="C12" s="112"/>
      <c r="D12" s="112"/>
      <c r="E12" s="113"/>
      <c r="G12" s="38"/>
      <c r="H12" s="38"/>
      <c r="I12" s="38"/>
      <c r="J12" s="38"/>
      <c r="K12" s="38"/>
    </row>
    <row r="13" spans="1:12" ht="15">
      <c r="A13" s="92" t="s">
        <v>6</v>
      </c>
      <c r="B13" s="115" t="s">
        <v>58</v>
      </c>
      <c r="C13" s="112"/>
      <c r="D13" s="112"/>
      <c r="E13" s="113"/>
      <c r="G13" s="38"/>
      <c r="H13" s="38"/>
      <c r="I13" s="38"/>
      <c r="J13" s="38"/>
      <c r="K13" s="38"/>
    </row>
    <row r="14" spans="1:12" ht="15">
      <c r="A14" s="92" t="s">
        <v>55</v>
      </c>
      <c r="B14" s="115" t="s">
        <v>64</v>
      </c>
      <c r="C14" s="112"/>
      <c r="D14" s="112"/>
      <c r="E14" s="113"/>
      <c r="G14" s="38"/>
      <c r="H14" s="38"/>
      <c r="I14" s="38"/>
      <c r="J14" s="38"/>
      <c r="K14" s="38"/>
    </row>
    <row r="15" spans="1:12" ht="15">
      <c r="A15" s="92" t="s">
        <v>7</v>
      </c>
      <c r="B15" s="115" t="s">
        <v>56</v>
      </c>
      <c r="C15" s="112"/>
      <c r="D15" s="112"/>
      <c r="E15" s="113"/>
      <c r="G15" s="38"/>
      <c r="H15" s="38"/>
      <c r="I15" s="38"/>
      <c r="J15" s="38"/>
      <c r="K15" s="38"/>
    </row>
    <row r="16" spans="1:12">
      <c r="G16" s="38"/>
      <c r="H16" s="38"/>
      <c r="I16" s="38"/>
      <c r="J16" s="38"/>
      <c r="K16" s="38"/>
    </row>
    <row r="17" spans="1:6" ht="15.75">
      <c r="A17" s="89" t="s">
        <v>49</v>
      </c>
      <c r="B17" s="53"/>
    </row>
    <row r="19" spans="1:6">
      <c r="A19" s="238" t="s">
        <v>24</v>
      </c>
      <c r="B19" s="238" t="s">
        <v>10</v>
      </c>
      <c r="C19" s="238" t="s">
        <v>3</v>
      </c>
      <c r="D19" s="238" t="s">
        <v>57</v>
      </c>
      <c r="E19" s="238" t="s">
        <v>30</v>
      </c>
      <c r="F19" s="238" t="s">
        <v>52</v>
      </c>
    </row>
    <row r="20" spans="1:6">
      <c r="A20" s="238"/>
      <c r="B20" s="238"/>
      <c r="C20" s="238"/>
      <c r="D20" s="238"/>
      <c r="E20" s="238"/>
      <c r="F20" s="238"/>
    </row>
    <row r="21" spans="1:6" ht="30">
      <c r="A21" s="88">
        <v>1</v>
      </c>
      <c r="B21" s="109">
        <v>32</v>
      </c>
      <c r="C21" s="7" t="s">
        <v>65</v>
      </c>
      <c r="D21" s="109" t="s">
        <v>67</v>
      </c>
      <c r="E21" s="109" t="s">
        <v>68</v>
      </c>
      <c r="F21" s="109" t="s">
        <v>69</v>
      </c>
    </row>
    <row r="22" spans="1:6" ht="30">
      <c r="A22" s="88">
        <f>+A21+1</f>
        <v>2</v>
      </c>
      <c r="B22" s="109">
        <v>8</v>
      </c>
      <c r="C22" s="7" t="s">
        <v>65</v>
      </c>
      <c r="D22" s="109" t="s">
        <v>70</v>
      </c>
      <c r="E22" s="109" t="s">
        <v>71</v>
      </c>
      <c r="F22" s="109" t="s">
        <v>72</v>
      </c>
    </row>
    <row r="23" spans="1:6" ht="15">
      <c r="A23" s="88">
        <f t="shared" ref="A23:A86" si="0">+A22+1</f>
        <v>3</v>
      </c>
      <c r="B23" s="109">
        <v>16</v>
      </c>
      <c r="C23" s="7" t="s">
        <v>65</v>
      </c>
      <c r="D23" s="109" t="s">
        <v>73</v>
      </c>
      <c r="E23" s="109" t="s">
        <v>74</v>
      </c>
      <c r="F23" s="109" t="s">
        <v>75</v>
      </c>
    </row>
    <row r="24" spans="1:6" ht="45">
      <c r="A24" s="88">
        <f t="shared" si="0"/>
        <v>4</v>
      </c>
      <c r="B24" s="109">
        <v>4</v>
      </c>
      <c r="C24" s="7" t="s">
        <v>65</v>
      </c>
      <c r="D24" s="109" t="s">
        <v>76</v>
      </c>
      <c r="E24" s="109" t="s">
        <v>77</v>
      </c>
      <c r="F24" s="109">
        <v>9580710</v>
      </c>
    </row>
    <row r="25" spans="1:6" ht="30">
      <c r="A25" s="88">
        <f t="shared" si="0"/>
        <v>5</v>
      </c>
      <c r="B25" s="109">
        <v>4</v>
      </c>
      <c r="C25" s="7" t="s">
        <v>65</v>
      </c>
      <c r="D25" s="109" t="s">
        <v>78</v>
      </c>
      <c r="E25" s="109" t="s">
        <v>79</v>
      </c>
      <c r="F25" s="109" t="s">
        <v>80</v>
      </c>
    </row>
    <row r="26" spans="1:6" ht="30">
      <c r="A26" s="88">
        <f t="shared" si="0"/>
        <v>6</v>
      </c>
      <c r="B26" s="109">
        <v>48</v>
      </c>
      <c r="C26" s="7" t="s">
        <v>65</v>
      </c>
      <c r="D26" s="109" t="s">
        <v>81</v>
      </c>
      <c r="E26" s="109" t="s">
        <v>82</v>
      </c>
      <c r="F26" s="109">
        <v>8160209</v>
      </c>
    </row>
    <row r="27" spans="1:6" ht="30">
      <c r="A27" s="88">
        <f t="shared" si="0"/>
        <v>7</v>
      </c>
      <c r="B27" s="109">
        <v>4</v>
      </c>
      <c r="C27" s="7" t="s">
        <v>65</v>
      </c>
      <c r="D27" s="109" t="s">
        <v>83</v>
      </c>
      <c r="E27" s="109" t="s">
        <v>84</v>
      </c>
      <c r="F27" s="109" t="s">
        <v>85</v>
      </c>
    </row>
    <row r="28" spans="1:6" ht="15">
      <c r="A28" s="88">
        <f t="shared" si="0"/>
        <v>8</v>
      </c>
      <c r="B28" s="109">
        <v>4</v>
      </c>
      <c r="C28" s="7" t="s">
        <v>65</v>
      </c>
      <c r="D28" s="109" t="s">
        <v>86</v>
      </c>
      <c r="E28" s="109" t="s">
        <v>87</v>
      </c>
      <c r="F28" s="109">
        <v>8173850</v>
      </c>
    </row>
    <row r="29" spans="1:6" ht="45">
      <c r="A29" s="88">
        <f t="shared" si="0"/>
        <v>9</v>
      </c>
      <c r="B29" s="109">
        <v>4</v>
      </c>
      <c r="C29" s="7" t="s">
        <v>65</v>
      </c>
      <c r="D29" s="109" t="s">
        <v>88</v>
      </c>
      <c r="E29" s="109" t="s">
        <v>89</v>
      </c>
      <c r="F29" s="109" t="s">
        <v>90</v>
      </c>
    </row>
    <row r="30" spans="1:6" ht="45">
      <c r="A30" s="88">
        <f t="shared" si="0"/>
        <v>10</v>
      </c>
      <c r="B30" s="109">
        <v>8</v>
      </c>
      <c r="C30" s="7" t="s">
        <v>65</v>
      </c>
      <c r="D30" s="109" t="s">
        <v>91</v>
      </c>
      <c r="E30" s="109" t="s">
        <v>92</v>
      </c>
      <c r="F30" s="109">
        <v>9580714</v>
      </c>
    </row>
    <row r="31" spans="1:6" ht="15">
      <c r="A31" s="88">
        <f t="shared" si="0"/>
        <v>11</v>
      </c>
      <c r="B31" s="109">
        <v>8</v>
      </c>
      <c r="C31" s="7" t="s">
        <v>65</v>
      </c>
      <c r="D31" s="109" t="s">
        <v>93</v>
      </c>
      <c r="E31" s="109" t="s">
        <v>94</v>
      </c>
      <c r="F31" s="109">
        <v>8018975</v>
      </c>
    </row>
    <row r="32" spans="1:6" ht="15">
      <c r="A32" s="88">
        <f t="shared" si="0"/>
        <v>12</v>
      </c>
      <c r="B32" s="109">
        <v>4</v>
      </c>
      <c r="C32" s="7" t="s">
        <v>65</v>
      </c>
      <c r="D32" s="109" t="s">
        <v>95</v>
      </c>
      <c r="E32" s="109" t="s">
        <v>96</v>
      </c>
      <c r="F32" s="109">
        <v>9311037</v>
      </c>
    </row>
    <row r="33" spans="1:6" ht="15">
      <c r="A33" s="88">
        <f t="shared" si="0"/>
        <v>13</v>
      </c>
      <c r="B33" s="109">
        <v>8</v>
      </c>
      <c r="C33" s="7" t="s">
        <v>65</v>
      </c>
      <c r="D33" s="109" t="s">
        <v>97</v>
      </c>
      <c r="E33" s="109" t="s">
        <v>98</v>
      </c>
      <c r="F33" s="109" t="s">
        <v>99</v>
      </c>
    </row>
    <row r="34" spans="1:6" ht="15">
      <c r="A34" s="88">
        <f t="shared" si="0"/>
        <v>14</v>
      </c>
      <c r="B34" s="109">
        <v>4</v>
      </c>
      <c r="C34" s="7" t="s">
        <v>65</v>
      </c>
      <c r="D34" s="109" t="s">
        <v>100</v>
      </c>
      <c r="E34" s="109" t="s">
        <v>101</v>
      </c>
      <c r="F34" s="109">
        <v>40040510</v>
      </c>
    </row>
    <row r="35" spans="1:6" ht="15">
      <c r="A35" s="88">
        <f t="shared" si="0"/>
        <v>15</v>
      </c>
      <c r="B35" s="109">
        <v>4</v>
      </c>
      <c r="C35" s="7" t="s">
        <v>65</v>
      </c>
      <c r="D35" s="109" t="s">
        <v>102</v>
      </c>
      <c r="E35" s="109" t="s">
        <v>103</v>
      </c>
      <c r="F35" s="109">
        <v>40040502</v>
      </c>
    </row>
    <row r="36" spans="1:6" ht="30">
      <c r="A36" s="88">
        <f t="shared" si="0"/>
        <v>16</v>
      </c>
      <c r="B36" s="109">
        <v>48</v>
      </c>
      <c r="C36" s="7" t="s">
        <v>65</v>
      </c>
      <c r="D36" s="109" t="s">
        <v>104</v>
      </c>
      <c r="E36" s="109" t="s">
        <v>105</v>
      </c>
      <c r="F36" s="109" t="s">
        <v>106</v>
      </c>
    </row>
    <row r="37" spans="1:6" ht="15">
      <c r="A37" s="88">
        <f t="shared" si="0"/>
        <v>17</v>
      </c>
      <c r="B37" s="109">
        <v>12</v>
      </c>
      <c r="C37" s="7" t="s">
        <v>65</v>
      </c>
      <c r="D37" s="109" t="s">
        <v>107</v>
      </c>
      <c r="E37" s="109" t="s">
        <v>108</v>
      </c>
      <c r="F37" s="109">
        <v>8339390</v>
      </c>
    </row>
    <row r="38" spans="1:6" ht="15">
      <c r="A38" s="88">
        <f t="shared" si="0"/>
        <v>18</v>
      </c>
      <c r="B38" s="109">
        <v>12</v>
      </c>
      <c r="C38" s="7" t="s">
        <v>65</v>
      </c>
      <c r="D38" s="109" t="s">
        <v>109</v>
      </c>
      <c r="E38" s="109" t="s">
        <v>110</v>
      </c>
      <c r="F38" s="109">
        <v>8399841</v>
      </c>
    </row>
    <row r="39" spans="1:6" ht="30">
      <c r="A39" s="88">
        <f t="shared" si="0"/>
        <v>19</v>
      </c>
      <c r="B39" s="109">
        <v>32</v>
      </c>
      <c r="C39" s="7" t="s">
        <v>65</v>
      </c>
      <c r="D39" s="109" t="s">
        <v>111</v>
      </c>
      <c r="E39" s="109" t="s">
        <v>112</v>
      </c>
      <c r="F39" s="109" t="s">
        <v>113</v>
      </c>
    </row>
    <row r="40" spans="1:6" ht="30">
      <c r="A40" s="88">
        <f t="shared" si="0"/>
        <v>20</v>
      </c>
      <c r="B40" s="109">
        <v>32</v>
      </c>
      <c r="C40" s="7" t="s">
        <v>65</v>
      </c>
      <c r="D40" s="109" t="s">
        <v>114</v>
      </c>
      <c r="E40" s="109" t="s">
        <v>115</v>
      </c>
      <c r="F40" s="109">
        <v>9526110</v>
      </c>
    </row>
    <row r="41" spans="1:6" ht="30">
      <c r="A41" s="88">
        <f t="shared" si="0"/>
        <v>21</v>
      </c>
      <c r="B41" s="109">
        <v>32</v>
      </c>
      <c r="C41" s="7" t="s">
        <v>65</v>
      </c>
      <c r="D41" s="109" t="s">
        <v>116</v>
      </c>
      <c r="E41" s="109" t="s">
        <v>117</v>
      </c>
      <c r="F41" s="109" t="s">
        <v>118</v>
      </c>
    </row>
    <row r="42" spans="1:6" ht="45">
      <c r="A42" s="88">
        <f t="shared" si="0"/>
        <v>22</v>
      </c>
      <c r="B42" s="109">
        <v>32</v>
      </c>
      <c r="C42" s="7" t="s">
        <v>65</v>
      </c>
      <c r="D42" s="109" t="s">
        <v>119</v>
      </c>
      <c r="E42" s="109" t="s">
        <v>120</v>
      </c>
      <c r="F42" s="109" t="s">
        <v>121</v>
      </c>
    </row>
    <row r="43" spans="1:6" ht="15">
      <c r="A43" s="88">
        <f t="shared" si="0"/>
        <v>23</v>
      </c>
      <c r="B43" s="109">
        <v>4</v>
      </c>
      <c r="C43" s="7" t="s">
        <v>65</v>
      </c>
      <c r="D43" s="109" t="s">
        <v>122</v>
      </c>
      <c r="E43" s="109" t="s">
        <v>123</v>
      </c>
      <c r="F43" s="109">
        <v>8190536</v>
      </c>
    </row>
    <row r="44" spans="1:6" ht="45">
      <c r="A44" s="88">
        <f t="shared" si="0"/>
        <v>24</v>
      </c>
      <c r="B44" s="109">
        <v>4</v>
      </c>
      <c r="C44" s="7" t="s">
        <v>65</v>
      </c>
      <c r="D44" s="109" t="s">
        <v>124</v>
      </c>
      <c r="E44" s="109" t="s">
        <v>125</v>
      </c>
      <c r="F44" s="109">
        <v>8103853</v>
      </c>
    </row>
    <row r="45" spans="1:6" ht="30">
      <c r="A45" s="88">
        <f t="shared" si="0"/>
        <v>25</v>
      </c>
      <c r="B45" s="109">
        <v>4</v>
      </c>
      <c r="C45" s="7" t="s">
        <v>65</v>
      </c>
      <c r="D45" s="109" t="s">
        <v>126</v>
      </c>
      <c r="E45" s="109" t="s">
        <v>127</v>
      </c>
      <c r="F45" s="109">
        <v>8190533</v>
      </c>
    </row>
    <row r="46" spans="1:6" ht="30">
      <c r="A46" s="88">
        <f t="shared" si="0"/>
        <v>26</v>
      </c>
      <c r="B46" s="109">
        <v>4</v>
      </c>
      <c r="C46" s="7" t="s">
        <v>65</v>
      </c>
      <c r="D46" s="109" t="s">
        <v>128</v>
      </c>
      <c r="E46" s="109" t="s">
        <v>129</v>
      </c>
      <c r="F46" s="109" t="s">
        <v>130</v>
      </c>
    </row>
    <row r="47" spans="1:6" ht="45">
      <c r="A47" s="88">
        <f t="shared" si="0"/>
        <v>27</v>
      </c>
      <c r="B47" s="109">
        <v>4</v>
      </c>
      <c r="C47" s="7" t="s">
        <v>65</v>
      </c>
      <c r="D47" s="109" t="s">
        <v>131</v>
      </c>
      <c r="E47" s="109" t="s">
        <v>132</v>
      </c>
      <c r="F47" s="109" t="s">
        <v>133</v>
      </c>
    </row>
    <row r="48" spans="1:6" ht="15">
      <c r="A48" s="88">
        <f t="shared" si="0"/>
        <v>28</v>
      </c>
      <c r="B48" s="109">
        <v>4</v>
      </c>
      <c r="C48" s="7" t="s">
        <v>65</v>
      </c>
      <c r="D48" s="109" t="s">
        <v>134</v>
      </c>
      <c r="E48" s="109" t="s">
        <v>135</v>
      </c>
      <c r="F48" s="109">
        <v>8198499</v>
      </c>
    </row>
    <row r="49" spans="1:6" ht="45">
      <c r="A49" s="88">
        <f t="shared" si="0"/>
        <v>29</v>
      </c>
      <c r="B49" s="109">
        <v>16</v>
      </c>
      <c r="C49" s="7" t="s">
        <v>65</v>
      </c>
      <c r="D49" s="109" t="s">
        <v>136</v>
      </c>
      <c r="E49" s="109" t="s">
        <v>137</v>
      </c>
      <c r="F49" s="109">
        <v>40036565</v>
      </c>
    </row>
    <row r="50" spans="1:6" ht="30">
      <c r="A50" s="88">
        <f t="shared" si="0"/>
        <v>30</v>
      </c>
      <c r="B50" s="109">
        <v>96</v>
      </c>
      <c r="C50" s="7" t="s">
        <v>65</v>
      </c>
      <c r="D50" s="109" t="s">
        <v>138</v>
      </c>
      <c r="E50" s="109" t="s">
        <v>139</v>
      </c>
      <c r="F50" s="109" t="s">
        <v>140</v>
      </c>
    </row>
    <row r="51" spans="1:6" ht="30">
      <c r="A51" s="88">
        <f t="shared" si="0"/>
        <v>31</v>
      </c>
      <c r="B51" s="109">
        <v>4</v>
      </c>
      <c r="C51" s="7" t="s">
        <v>65</v>
      </c>
      <c r="D51" s="109" t="s">
        <v>141</v>
      </c>
      <c r="E51" s="109" t="s">
        <v>142</v>
      </c>
      <c r="F51" s="109" t="s">
        <v>143</v>
      </c>
    </row>
    <row r="52" spans="1:6" ht="30">
      <c r="A52" s="88">
        <f t="shared" si="0"/>
        <v>32</v>
      </c>
      <c r="B52" s="109">
        <v>10</v>
      </c>
      <c r="C52" s="7" t="s">
        <v>65</v>
      </c>
      <c r="D52" s="109" t="s">
        <v>144</v>
      </c>
      <c r="E52" s="109" t="s">
        <v>145</v>
      </c>
      <c r="F52" s="109">
        <v>8172334</v>
      </c>
    </row>
    <row r="53" spans="1:6" ht="30">
      <c r="A53" s="88">
        <f t="shared" si="0"/>
        <v>33</v>
      </c>
      <c r="B53" s="109">
        <v>8</v>
      </c>
      <c r="C53" s="7" t="s">
        <v>65</v>
      </c>
      <c r="D53" s="109" t="s">
        <v>146</v>
      </c>
      <c r="E53" s="109" t="s">
        <v>147</v>
      </c>
      <c r="F53" s="109" t="s">
        <v>148</v>
      </c>
    </row>
    <row r="54" spans="1:6" ht="30">
      <c r="A54" s="88">
        <f t="shared" si="0"/>
        <v>34</v>
      </c>
      <c r="B54" s="109">
        <v>24</v>
      </c>
      <c r="C54" s="7" t="s">
        <v>65</v>
      </c>
      <c r="D54" s="109" t="s">
        <v>149</v>
      </c>
      <c r="E54" s="109" t="s">
        <v>150</v>
      </c>
      <c r="F54" s="109" t="s">
        <v>151</v>
      </c>
    </row>
    <row r="55" spans="1:6" ht="45">
      <c r="A55" s="88">
        <f t="shared" si="0"/>
        <v>35</v>
      </c>
      <c r="B55" s="109">
        <v>12</v>
      </c>
      <c r="C55" s="7" t="s">
        <v>65</v>
      </c>
      <c r="D55" s="109" t="s">
        <v>152</v>
      </c>
      <c r="E55" s="109" t="s">
        <v>153</v>
      </c>
      <c r="F55" s="109" t="s">
        <v>154</v>
      </c>
    </row>
    <row r="56" spans="1:6" ht="45">
      <c r="A56" s="88">
        <f t="shared" si="0"/>
        <v>36</v>
      </c>
      <c r="B56" s="109">
        <v>26</v>
      </c>
      <c r="C56" s="7" t="s">
        <v>65</v>
      </c>
      <c r="D56" s="109" t="s">
        <v>155</v>
      </c>
      <c r="E56" s="109" t="s">
        <v>156</v>
      </c>
      <c r="F56" s="109" t="s">
        <v>157</v>
      </c>
    </row>
    <row r="57" spans="1:6" ht="30">
      <c r="A57" s="88">
        <f t="shared" si="0"/>
        <v>37</v>
      </c>
      <c r="B57" s="109">
        <v>6</v>
      </c>
      <c r="C57" s="7" t="s">
        <v>65</v>
      </c>
      <c r="D57" s="109" t="s">
        <v>158</v>
      </c>
      <c r="E57" s="109" t="s">
        <v>159</v>
      </c>
      <c r="F57" s="109">
        <v>8231930</v>
      </c>
    </row>
    <row r="58" spans="1:6" ht="45">
      <c r="A58" s="88">
        <f t="shared" si="0"/>
        <v>38</v>
      </c>
      <c r="B58" s="109">
        <v>4</v>
      </c>
      <c r="C58" s="7" t="s">
        <v>65</v>
      </c>
      <c r="D58" s="109" t="s">
        <v>160</v>
      </c>
      <c r="E58" s="109" t="s">
        <v>161</v>
      </c>
      <c r="F58" s="109">
        <v>8028754</v>
      </c>
    </row>
    <row r="59" spans="1:6" ht="30">
      <c r="A59" s="88">
        <f t="shared" si="0"/>
        <v>39</v>
      </c>
      <c r="B59" s="109">
        <v>12</v>
      </c>
      <c r="C59" s="7" t="s">
        <v>65</v>
      </c>
      <c r="D59" s="109" t="s">
        <v>162</v>
      </c>
      <c r="E59" s="109" t="s">
        <v>163</v>
      </c>
      <c r="F59" s="109">
        <v>8084872</v>
      </c>
    </row>
    <row r="60" spans="1:6" ht="45">
      <c r="A60" s="88">
        <f t="shared" si="0"/>
        <v>40</v>
      </c>
      <c r="B60" s="109">
        <v>8</v>
      </c>
      <c r="C60" s="7" t="s">
        <v>65</v>
      </c>
      <c r="D60" s="109" t="s">
        <v>164</v>
      </c>
      <c r="E60" s="109" t="s">
        <v>165</v>
      </c>
      <c r="F60" s="109">
        <v>8438865</v>
      </c>
    </row>
    <row r="61" spans="1:6" ht="45">
      <c r="A61" s="88">
        <f t="shared" si="0"/>
        <v>41</v>
      </c>
      <c r="B61" s="109">
        <v>100</v>
      </c>
      <c r="C61" s="7" t="s">
        <v>65</v>
      </c>
      <c r="D61" s="109" t="s">
        <v>166</v>
      </c>
      <c r="E61" s="109" t="s">
        <v>167</v>
      </c>
      <c r="F61" s="109">
        <v>8174659</v>
      </c>
    </row>
    <row r="62" spans="1:6" ht="30">
      <c r="A62" s="88">
        <f t="shared" si="0"/>
        <v>42</v>
      </c>
      <c r="B62" s="109">
        <v>4</v>
      </c>
      <c r="C62" s="7" t="s">
        <v>65</v>
      </c>
      <c r="D62" s="109" t="s">
        <v>168</v>
      </c>
      <c r="E62" s="109" t="s">
        <v>169</v>
      </c>
      <c r="F62" s="109" t="s">
        <v>170</v>
      </c>
    </row>
    <row r="63" spans="1:6" ht="30">
      <c r="A63" s="88">
        <f t="shared" si="0"/>
        <v>43</v>
      </c>
      <c r="B63" s="109">
        <v>7</v>
      </c>
      <c r="C63" s="7" t="s">
        <v>65</v>
      </c>
      <c r="D63" s="109" t="s">
        <v>171</v>
      </c>
      <c r="E63" s="109" t="s">
        <v>172</v>
      </c>
      <c r="F63" s="109">
        <v>8039674</v>
      </c>
    </row>
    <row r="64" spans="1:6" ht="45">
      <c r="A64" s="88">
        <f t="shared" si="0"/>
        <v>44</v>
      </c>
      <c r="B64" s="109">
        <v>6</v>
      </c>
      <c r="C64" s="7" t="s">
        <v>65</v>
      </c>
      <c r="D64" s="109" t="s">
        <v>173</v>
      </c>
      <c r="E64" s="109" t="s">
        <v>174</v>
      </c>
      <c r="F64" s="109">
        <v>8028951</v>
      </c>
    </row>
    <row r="65" spans="1:6" ht="45">
      <c r="A65" s="88">
        <f t="shared" si="0"/>
        <v>45</v>
      </c>
      <c r="B65" s="109">
        <v>4</v>
      </c>
      <c r="C65" s="7" t="s">
        <v>65</v>
      </c>
      <c r="D65" s="109" t="s">
        <v>175</v>
      </c>
      <c r="E65" s="109" t="s">
        <v>176</v>
      </c>
      <c r="F65" s="109">
        <v>9580695</v>
      </c>
    </row>
    <row r="66" spans="1:6" ht="30">
      <c r="A66" s="88">
        <f t="shared" si="0"/>
        <v>46</v>
      </c>
      <c r="B66" s="109">
        <v>63</v>
      </c>
      <c r="C66" s="7" t="s">
        <v>65</v>
      </c>
      <c r="D66" s="109" t="s">
        <v>177</v>
      </c>
      <c r="E66" s="109" t="s">
        <v>178</v>
      </c>
      <c r="F66" s="109" t="s">
        <v>179</v>
      </c>
    </row>
    <row r="67" spans="1:6" ht="30">
      <c r="A67" s="88">
        <f t="shared" si="0"/>
        <v>47</v>
      </c>
      <c r="B67" s="109">
        <v>30</v>
      </c>
      <c r="C67" s="7" t="s">
        <v>65</v>
      </c>
      <c r="D67" s="109" t="s">
        <v>180</v>
      </c>
      <c r="E67" s="109" t="s">
        <v>181</v>
      </c>
      <c r="F67" s="109">
        <v>9570576</v>
      </c>
    </row>
    <row r="68" spans="1:6" ht="30">
      <c r="A68" s="88">
        <f t="shared" si="0"/>
        <v>48</v>
      </c>
      <c r="B68" s="109">
        <v>2</v>
      </c>
      <c r="C68" s="7" t="s">
        <v>65</v>
      </c>
      <c r="D68" s="109" t="s">
        <v>182</v>
      </c>
      <c r="E68" s="109" t="s">
        <v>183</v>
      </c>
      <c r="F68" s="109">
        <v>8194651</v>
      </c>
    </row>
    <row r="69" spans="1:6" ht="30">
      <c r="A69" s="88">
        <f t="shared" si="0"/>
        <v>49</v>
      </c>
      <c r="B69" s="109">
        <v>2</v>
      </c>
      <c r="C69" s="7" t="s">
        <v>65</v>
      </c>
      <c r="D69" s="109" t="s">
        <v>184</v>
      </c>
      <c r="E69" s="109" t="s">
        <v>185</v>
      </c>
      <c r="F69" s="109">
        <v>8194652</v>
      </c>
    </row>
    <row r="70" spans="1:6" ht="15">
      <c r="A70" s="88">
        <f t="shared" si="0"/>
        <v>50</v>
      </c>
      <c r="B70" s="109">
        <v>2</v>
      </c>
      <c r="C70" s="7" t="s">
        <v>65</v>
      </c>
      <c r="D70" s="109" t="s">
        <v>186</v>
      </c>
      <c r="E70" s="109" t="s">
        <v>187</v>
      </c>
      <c r="F70" s="109">
        <v>8329598</v>
      </c>
    </row>
    <row r="71" spans="1:6" ht="15">
      <c r="A71" s="88">
        <f t="shared" si="0"/>
        <v>51</v>
      </c>
      <c r="B71" s="109">
        <v>2</v>
      </c>
      <c r="C71" s="7" t="s">
        <v>65</v>
      </c>
      <c r="D71" s="109" t="s">
        <v>188</v>
      </c>
      <c r="E71" s="109" t="s">
        <v>189</v>
      </c>
      <c r="F71" s="109">
        <v>8194649</v>
      </c>
    </row>
    <row r="72" spans="1:6" ht="45">
      <c r="A72" s="88">
        <f t="shared" si="0"/>
        <v>52</v>
      </c>
      <c r="B72" s="109">
        <v>10</v>
      </c>
      <c r="C72" s="7" t="s">
        <v>65</v>
      </c>
      <c r="D72" s="109" t="s">
        <v>190</v>
      </c>
      <c r="E72" s="109" t="s">
        <v>191</v>
      </c>
      <c r="F72" s="109">
        <v>8080078</v>
      </c>
    </row>
    <row r="73" spans="1:6" ht="30">
      <c r="A73" s="88">
        <f t="shared" si="0"/>
        <v>53</v>
      </c>
      <c r="B73" s="109">
        <v>10</v>
      </c>
      <c r="C73" s="7" t="s">
        <v>65</v>
      </c>
      <c r="D73" s="109" t="s">
        <v>192</v>
      </c>
      <c r="E73" s="109" t="s">
        <v>193</v>
      </c>
      <c r="F73" s="109" t="s">
        <v>194</v>
      </c>
    </row>
    <row r="74" spans="1:6" ht="30">
      <c r="A74" s="88">
        <f t="shared" si="0"/>
        <v>54</v>
      </c>
      <c r="B74" s="109">
        <v>50</v>
      </c>
      <c r="C74" s="7" t="s">
        <v>65</v>
      </c>
      <c r="D74" s="109" t="s">
        <v>195</v>
      </c>
      <c r="E74" s="109" t="s">
        <v>196</v>
      </c>
      <c r="F74" s="109">
        <v>8443644</v>
      </c>
    </row>
    <row r="75" spans="1:6" ht="15">
      <c r="A75" s="88">
        <f t="shared" si="0"/>
        <v>55</v>
      </c>
      <c r="B75" s="109">
        <v>4</v>
      </c>
      <c r="C75" s="7" t="s">
        <v>65</v>
      </c>
      <c r="D75" s="109" t="s">
        <v>197</v>
      </c>
      <c r="E75" s="109" t="s">
        <v>198</v>
      </c>
      <c r="F75" s="109">
        <v>8104467</v>
      </c>
    </row>
    <row r="76" spans="1:6" ht="45">
      <c r="A76" s="88">
        <f t="shared" si="0"/>
        <v>56</v>
      </c>
      <c r="B76" s="109">
        <v>10</v>
      </c>
      <c r="C76" s="7" t="s">
        <v>65</v>
      </c>
      <c r="D76" s="109" t="s">
        <v>199</v>
      </c>
      <c r="E76" s="109" t="s">
        <v>200</v>
      </c>
      <c r="F76" s="109" t="s">
        <v>201</v>
      </c>
    </row>
    <row r="77" spans="1:6" ht="45">
      <c r="A77" s="88">
        <f t="shared" si="0"/>
        <v>57</v>
      </c>
      <c r="B77" s="109">
        <v>4</v>
      </c>
      <c r="C77" s="7" t="s">
        <v>65</v>
      </c>
      <c r="D77" s="109" t="s">
        <v>202</v>
      </c>
      <c r="E77" s="109" t="s">
        <v>203</v>
      </c>
      <c r="F77" s="109">
        <v>8210019</v>
      </c>
    </row>
    <row r="78" spans="1:6" ht="15">
      <c r="A78" s="88">
        <f t="shared" si="0"/>
        <v>58</v>
      </c>
      <c r="B78" s="109">
        <v>1</v>
      </c>
      <c r="C78" s="7" t="s">
        <v>65</v>
      </c>
      <c r="D78" s="109" t="s">
        <v>204</v>
      </c>
      <c r="E78" s="109" t="s">
        <v>205</v>
      </c>
      <c r="F78" s="109">
        <v>8173846</v>
      </c>
    </row>
    <row r="79" spans="1:6" ht="45">
      <c r="A79" s="88">
        <f t="shared" si="0"/>
        <v>59</v>
      </c>
      <c r="B79" s="109">
        <v>9</v>
      </c>
      <c r="C79" s="7" t="s">
        <v>65</v>
      </c>
      <c r="D79" s="109" t="s">
        <v>206</v>
      </c>
      <c r="E79" s="109" t="s">
        <v>207</v>
      </c>
      <c r="F79" s="109" t="s">
        <v>208</v>
      </c>
    </row>
    <row r="80" spans="1:6" ht="30">
      <c r="A80" s="88">
        <f t="shared" si="0"/>
        <v>60</v>
      </c>
      <c r="B80" s="109">
        <v>2</v>
      </c>
      <c r="C80" s="7" t="s">
        <v>65</v>
      </c>
      <c r="D80" s="109" t="s">
        <v>209</v>
      </c>
      <c r="E80" s="109" t="s">
        <v>210</v>
      </c>
      <c r="F80" s="109">
        <v>8224552</v>
      </c>
    </row>
    <row r="81" spans="1:6" ht="30">
      <c r="A81" s="88">
        <f t="shared" si="0"/>
        <v>61</v>
      </c>
      <c r="B81" s="109">
        <v>6</v>
      </c>
      <c r="C81" s="7" t="s">
        <v>65</v>
      </c>
      <c r="D81" s="109" t="s">
        <v>211</v>
      </c>
      <c r="E81" s="109" t="s">
        <v>212</v>
      </c>
      <c r="F81" s="109">
        <v>8462344</v>
      </c>
    </row>
    <row r="82" spans="1:6" ht="30">
      <c r="A82" s="88">
        <f t="shared" si="0"/>
        <v>62</v>
      </c>
      <c r="B82" s="109">
        <v>1</v>
      </c>
      <c r="C82" s="7" t="s">
        <v>65</v>
      </c>
      <c r="D82" s="109" t="s">
        <v>213</v>
      </c>
      <c r="E82" s="109" t="s">
        <v>214</v>
      </c>
      <c r="F82" s="109">
        <v>8201606</v>
      </c>
    </row>
    <row r="83" spans="1:6" ht="30">
      <c r="A83" s="88">
        <f t="shared" si="0"/>
        <v>63</v>
      </c>
      <c r="B83" s="109">
        <v>2</v>
      </c>
      <c r="C83" s="7" t="s">
        <v>65</v>
      </c>
      <c r="D83" s="109" t="s">
        <v>215</v>
      </c>
      <c r="E83" s="109" t="s">
        <v>216</v>
      </c>
      <c r="F83" s="109">
        <v>8188668</v>
      </c>
    </row>
    <row r="84" spans="1:6" ht="45">
      <c r="A84" s="88">
        <f t="shared" si="0"/>
        <v>64</v>
      </c>
      <c r="B84" s="109">
        <v>12</v>
      </c>
      <c r="C84" s="7" t="s">
        <v>65</v>
      </c>
      <c r="D84" s="109" t="s">
        <v>217</v>
      </c>
      <c r="E84" s="109" t="s">
        <v>218</v>
      </c>
      <c r="F84" s="109">
        <v>8190196</v>
      </c>
    </row>
    <row r="85" spans="1:6" ht="45">
      <c r="A85" s="88">
        <f t="shared" si="0"/>
        <v>65</v>
      </c>
      <c r="B85" s="109">
        <v>12</v>
      </c>
      <c r="C85" s="7" t="s">
        <v>65</v>
      </c>
      <c r="D85" s="109" t="s">
        <v>219</v>
      </c>
      <c r="E85" s="109" t="s">
        <v>220</v>
      </c>
      <c r="F85" s="109" t="s">
        <v>221</v>
      </c>
    </row>
    <row r="86" spans="1:6" ht="30">
      <c r="A86" s="88">
        <f t="shared" si="0"/>
        <v>66</v>
      </c>
      <c r="B86" s="109">
        <v>6</v>
      </c>
      <c r="C86" s="7" t="s">
        <v>65</v>
      </c>
      <c r="D86" s="109" t="s">
        <v>222</v>
      </c>
      <c r="E86" s="109" t="s">
        <v>223</v>
      </c>
      <c r="F86" s="109">
        <v>40015677</v>
      </c>
    </row>
    <row r="87" spans="1:6" ht="45">
      <c r="A87" s="88">
        <f t="shared" ref="A87:A150" si="1">+A86+1</f>
        <v>67</v>
      </c>
      <c r="B87" s="109">
        <v>8</v>
      </c>
      <c r="C87" s="7" t="s">
        <v>65</v>
      </c>
      <c r="D87" s="109" t="s">
        <v>224</v>
      </c>
      <c r="E87" s="109" t="s">
        <v>225</v>
      </c>
      <c r="F87" s="109">
        <v>8209958</v>
      </c>
    </row>
    <row r="88" spans="1:6" ht="30">
      <c r="A88" s="88">
        <f t="shared" si="1"/>
        <v>68</v>
      </c>
      <c r="B88" s="109">
        <v>48</v>
      </c>
      <c r="C88" s="7" t="s">
        <v>65</v>
      </c>
      <c r="D88" s="109" t="s">
        <v>226</v>
      </c>
      <c r="E88" s="109" t="s">
        <v>227</v>
      </c>
      <c r="F88" s="109" t="s">
        <v>228</v>
      </c>
    </row>
    <row r="89" spans="1:6" ht="15">
      <c r="A89" s="88">
        <f t="shared" si="1"/>
        <v>69</v>
      </c>
      <c r="B89" s="109">
        <v>2</v>
      </c>
      <c r="C89" s="7" t="s">
        <v>65</v>
      </c>
      <c r="D89" s="109" t="s">
        <v>229</v>
      </c>
      <c r="E89" s="109" t="s">
        <v>230</v>
      </c>
      <c r="F89" s="109">
        <v>8270008</v>
      </c>
    </row>
    <row r="90" spans="1:6" ht="60">
      <c r="A90" s="88">
        <f t="shared" si="1"/>
        <v>70</v>
      </c>
      <c r="B90" s="109">
        <v>2</v>
      </c>
      <c r="C90" s="7" t="s">
        <v>65</v>
      </c>
      <c r="D90" s="109" t="s">
        <v>231</v>
      </c>
      <c r="E90" s="109" t="s">
        <v>232</v>
      </c>
      <c r="F90" s="109">
        <v>8100167</v>
      </c>
    </row>
    <row r="91" spans="1:6" ht="30">
      <c r="A91" s="88">
        <f t="shared" si="1"/>
        <v>71</v>
      </c>
      <c r="B91" s="109">
        <v>12</v>
      </c>
      <c r="C91" s="7" t="s">
        <v>65</v>
      </c>
      <c r="D91" s="109" t="s">
        <v>233</v>
      </c>
      <c r="E91" s="109" t="s">
        <v>234</v>
      </c>
      <c r="F91" s="109" t="s">
        <v>235</v>
      </c>
    </row>
    <row r="92" spans="1:6" ht="45">
      <c r="A92" s="88">
        <f t="shared" si="1"/>
        <v>72</v>
      </c>
      <c r="B92" s="109">
        <v>4</v>
      </c>
      <c r="C92" s="7" t="s">
        <v>65</v>
      </c>
      <c r="D92" s="109" t="s">
        <v>236</v>
      </c>
      <c r="E92" s="109" t="s">
        <v>237</v>
      </c>
      <c r="F92" s="109">
        <v>40013284</v>
      </c>
    </row>
    <row r="93" spans="1:6" ht="45">
      <c r="A93" s="88">
        <f t="shared" si="1"/>
        <v>73</v>
      </c>
      <c r="B93" s="109">
        <v>7</v>
      </c>
      <c r="C93" s="7" t="s">
        <v>65</v>
      </c>
      <c r="D93" s="109" t="s">
        <v>238</v>
      </c>
      <c r="E93" s="109" t="s">
        <v>239</v>
      </c>
      <c r="F93" s="109">
        <v>8233396</v>
      </c>
    </row>
    <row r="94" spans="1:6" ht="30">
      <c r="A94" s="88">
        <f t="shared" si="1"/>
        <v>74</v>
      </c>
      <c r="B94" s="109">
        <v>10</v>
      </c>
      <c r="C94" s="7" t="s">
        <v>65</v>
      </c>
      <c r="D94" s="109" t="s">
        <v>240</v>
      </c>
      <c r="E94" s="109" t="s">
        <v>241</v>
      </c>
      <c r="F94" s="109">
        <v>8924238</v>
      </c>
    </row>
    <row r="95" spans="1:6" ht="45">
      <c r="A95" s="88">
        <f t="shared" si="1"/>
        <v>75</v>
      </c>
      <c r="B95" s="109">
        <v>8</v>
      </c>
      <c r="C95" s="7" t="s">
        <v>65</v>
      </c>
      <c r="D95" s="109" t="s">
        <v>242</v>
      </c>
      <c r="E95" s="109" t="s">
        <v>243</v>
      </c>
      <c r="F95" s="109">
        <v>9526642</v>
      </c>
    </row>
    <row r="96" spans="1:6" ht="15">
      <c r="A96" s="88">
        <f t="shared" si="1"/>
        <v>76</v>
      </c>
      <c r="B96" s="109">
        <v>4</v>
      </c>
      <c r="C96" s="7" t="s">
        <v>65</v>
      </c>
      <c r="D96" s="109" t="s">
        <v>244</v>
      </c>
      <c r="E96" s="109" t="s">
        <v>245</v>
      </c>
      <c r="F96" s="109">
        <v>8322760</v>
      </c>
    </row>
    <row r="97" spans="1:6" ht="60">
      <c r="A97" s="88">
        <f t="shared" si="1"/>
        <v>77</v>
      </c>
      <c r="B97" s="109">
        <v>60</v>
      </c>
      <c r="C97" s="7" t="s">
        <v>65</v>
      </c>
      <c r="D97" s="109" t="s">
        <v>246</v>
      </c>
      <c r="E97" s="109" t="s">
        <v>247</v>
      </c>
      <c r="F97" s="109" t="s">
        <v>248</v>
      </c>
    </row>
    <row r="98" spans="1:6" ht="45">
      <c r="A98" s="88">
        <f t="shared" si="1"/>
        <v>78</v>
      </c>
      <c r="B98" s="109">
        <v>2</v>
      </c>
      <c r="C98" s="7" t="s">
        <v>65</v>
      </c>
      <c r="D98" s="109" t="s">
        <v>249</v>
      </c>
      <c r="E98" s="109" t="s">
        <v>250</v>
      </c>
      <c r="F98" s="109">
        <v>8441983</v>
      </c>
    </row>
    <row r="99" spans="1:6" ht="30">
      <c r="A99" s="88">
        <f t="shared" si="1"/>
        <v>79</v>
      </c>
      <c r="B99" s="109">
        <v>1</v>
      </c>
      <c r="C99" s="7" t="s">
        <v>65</v>
      </c>
      <c r="D99" s="109" t="s">
        <v>251</v>
      </c>
      <c r="E99" s="109" t="s">
        <v>252</v>
      </c>
      <c r="F99" s="109">
        <v>8117013</v>
      </c>
    </row>
    <row r="100" spans="1:6" ht="30">
      <c r="A100" s="88">
        <f t="shared" si="1"/>
        <v>80</v>
      </c>
      <c r="B100" s="109">
        <v>10</v>
      </c>
      <c r="C100" s="7" t="s">
        <v>65</v>
      </c>
      <c r="D100" s="109" t="s">
        <v>253</v>
      </c>
      <c r="E100" s="109" t="s">
        <v>254</v>
      </c>
      <c r="F100" s="109">
        <v>8283943</v>
      </c>
    </row>
    <row r="101" spans="1:6" ht="30">
      <c r="A101" s="88">
        <f t="shared" si="1"/>
        <v>81</v>
      </c>
      <c r="B101" s="109">
        <v>15</v>
      </c>
      <c r="C101" s="7" t="s">
        <v>65</v>
      </c>
      <c r="D101" s="109" t="s">
        <v>255</v>
      </c>
      <c r="E101" s="109" t="s">
        <v>256</v>
      </c>
      <c r="F101" s="109" t="s">
        <v>257</v>
      </c>
    </row>
    <row r="102" spans="1:6" ht="30">
      <c r="A102" s="88">
        <f t="shared" si="1"/>
        <v>82</v>
      </c>
      <c r="B102" s="109">
        <v>15</v>
      </c>
      <c r="C102" s="7" t="s">
        <v>65</v>
      </c>
      <c r="D102" s="109" t="s">
        <v>258</v>
      </c>
      <c r="E102" s="109" t="s">
        <v>259</v>
      </c>
      <c r="F102" s="109" t="s">
        <v>260</v>
      </c>
    </row>
    <row r="103" spans="1:6" ht="30">
      <c r="A103" s="88">
        <f t="shared" si="1"/>
        <v>83</v>
      </c>
      <c r="B103" s="109">
        <v>3</v>
      </c>
      <c r="C103" s="7" t="s">
        <v>65</v>
      </c>
      <c r="D103" s="109" t="s">
        <v>261</v>
      </c>
      <c r="E103" s="109" t="s">
        <v>262</v>
      </c>
      <c r="F103" s="109" t="s">
        <v>263</v>
      </c>
    </row>
    <row r="104" spans="1:6" ht="30">
      <c r="A104" s="88">
        <f t="shared" si="1"/>
        <v>84</v>
      </c>
      <c r="B104" s="109">
        <v>3</v>
      </c>
      <c r="C104" s="7" t="s">
        <v>65</v>
      </c>
      <c r="D104" s="109" t="s">
        <v>264</v>
      </c>
      <c r="E104" s="109" t="s">
        <v>265</v>
      </c>
      <c r="F104" s="109" t="s">
        <v>266</v>
      </c>
    </row>
    <row r="105" spans="1:6" ht="30">
      <c r="A105" s="88">
        <f t="shared" si="1"/>
        <v>85</v>
      </c>
      <c r="B105" s="109">
        <v>3</v>
      </c>
      <c r="C105" s="7" t="s">
        <v>65</v>
      </c>
      <c r="D105" s="109" t="s">
        <v>267</v>
      </c>
      <c r="E105" s="109" t="s">
        <v>268</v>
      </c>
      <c r="F105" s="109" t="s">
        <v>269</v>
      </c>
    </row>
    <row r="106" spans="1:6" ht="30">
      <c r="A106" s="88">
        <f t="shared" si="1"/>
        <v>86</v>
      </c>
      <c r="B106" s="109">
        <v>3</v>
      </c>
      <c r="C106" s="7" t="s">
        <v>65</v>
      </c>
      <c r="D106" s="109" t="s">
        <v>270</v>
      </c>
      <c r="E106" s="109" t="s">
        <v>271</v>
      </c>
      <c r="F106" s="109">
        <v>8455679</v>
      </c>
    </row>
    <row r="107" spans="1:6" ht="60">
      <c r="A107" s="88">
        <f t="shared" si="1"/>
        <v>87</v>
      </c>
      <c r="B107" s="109">
        <v>6</v>
      </c>
      <c r="C107" s="7" t="s">
        <v>65</v>
      </c>
      <c r="D107" s="109" t="s">
        <v>272</v>
      </c>
      <c r="E107" s="109" t="s">
        <v>273</v>
      </c>
      <c r="F107" s="109">
        <v>8081194</v>
      </c>
    </row>
    <row r="108" spans="1:6" ht="45">
      <c r="A108" s="88">
        <f t="shared" si="1"/>
        <v>88</v>
      </c>
      <c r="B108" s="109">
        <v>12</v>
      </c>
      <c r="C108" s="7" t="s">
        <v>65</v>
      </c>
      <c r="D108" s="109" t="s">
        <v>274</v>
      </c>
      <c r="E108" s="109" t="s">
        <v>275</v>
      </c>
      <c r="F108" s="109">
        <v>8354119</v>
      </c>
    </row>
    <row r="109" spans="1:6" ht="16.5" customHeight="1">
      <c r="A109" s="88">
        <f t="shared" si="1"/>
        <v>89</v>
      </c>
      <c r="B109" s="109">
        <v>12</v>
      </c>
      <c r="C109" s="7" t="s">
        <v>65</v>
      </c>
      <c r="D109" s="109" t="s">
        <v>276</v>
      </c>
      <c r="E109" s="109" t="s">
        <v>277</v>
      </c>
      <c r="F109" s="109">
        <v>8137807</v>
      </c>
    </row>
    <row r="110" spans="1:6" ht="45">
      <c r="A110" s="88">
        <f t="shared" si="1"/>
        <v>90</v>
      </c>
      <c r="B110" s="109">
        <v>1</v>
      </c>
      <c r="C110" s="7" t="s">
        <v>65</v>
      </c>
      <c r="D110" s="109" t="s">
        <v>278</v>
      </c>
      <c r="E110" s="109" t="s">
        <v>279</v>
      </c>
      <c r="F110" s="109" t="s">
        <v>280</v>
      </c>
    </row>
    <row r="111" spans="1:6" ht="30">
      <c r="A111" s="88">
        <f t="shared" si="1"/>
        <v>91</v>
      </c>
      <c r="B111" s="109">
        <v>13</v>
      </c>
      <c r="C111" s="7" t="s">
        <v>65</v>
      </c>
      <c r="D111" s="109" t="s">
        <v>281</v>
      </c>
      <c r="E111" s="109" t="s">
        <v>282</v>
      </c>
      <c r="F111" s="109">
        <v>8133931</v>
      </c>
    </row>
    <row r="112" spans="1:6" ht="60">
      <c r="A112" s="88">
        <f t="shared" si="1"/>
        <v>92</v>
      </c>
      <c r="B112" s="109">
        <v>13</v>
      </c>
      <c r="C112" s="7" t="s">
        <v>65</v>
      </c>
      <c r="D112" s="109" t="s">
        <v>283</v>
      </c>
      <c r="E112" s="109" t="s">
        <v>284</v>
      </c>
      <c r="F112" s="109" t="s">
        <v>285</v>
      </c>
    </row>
    <row r="113" spans="1:6" ht="15">
      <c r="A113" s="88">
        <f t="shared" si="1"/>
        <v>93</v>
      </c>
      <c r="B113" s="109">
        <v>48</v>
      </c>
      <c r="C113" s="7" t="s">
        <v>65</v>
      </c>
      <c r="D113" s="109" t="s">
        <v>286</v>
      </c>
      <c r="E113" s="109" t="s">
        <v>287</v>
      </c>
      <c r="F113" s="109">
        <v>8407506</v>
      </c>
    </row>
    <row r="114" spans="1:6" ht="30">
      <c r="A114" s="88">
        <f t="shared" si="1"/>
        <v>94</v>
      </c>
      <c r="B114" s="109">
        <v>136</v>
      </c>
      <c r="C114" s="7" t="s">
        <v>65</v>
      </c>
      <c r="D114" s="109" t="s">
        <v>288</v>
      </c>
      <c r="E114" s="109" t="s">
        <v>289</v>
      </c>
      <c r="F114" s="109">
        <v>8250267</v>
      </c>
    </row>
    <row r="115" spans="1:6" ht="30">
      <c r="A115" s="88">
        <f t="shared" si="1"/>
        <v>95</v>
      </c>
      <c r="B115" s="109">
        <v>85</v>
      </c>
      <c r="C115" s="7" t="s">
        <v>65</v>
      </c>
      <c r="D115" s="109" t="s">
        <v>290</v>
      </c>
      <c r="E115" s="109" t="s">
        <v>291</v>
      </c>
      <c r="F115" s="109">
        <v>8250387</v>
      </c>
    </row>
    <row r="116" spans="1:6" ht="45">
      <c r="A116" s="88">
        <f t="shared" si="1"/>
        <v>96</v>
      </c>
      <c r="B116" s="109">
        <v>30</v>
      </c>
      <c r="C116" s="7" t="s">
        <v>65</v>
      </c>
      <c r="D116" s="109" t="s">
        <v>292</v>
      </c>
      <c r="E116" s="109" t="s">
        <v>293</v>
      </c>
      <c r="F116" s="109">
        <v>8322027</v>
      </c>
    </row>
    <row r="117" spans="1:6" ht="15">
      <c r="A117" s="88">
        <f t="shared" si="1"/>
        <v>97</v>
      </c>
      <c r="B117" s="109">
        <v>15</v>
      </c>
      <c r="C117" s="7" t="s">
        <v>65</v>
      </c>
      <c r="D117" s="109" t="s">
        <v>294</v>
      </c>
      <c r="E117" s="109" t="s">
        <v>295</v>
      </c>
      <c r="F117" s="109">
        <v>8107342</v>
      </c>
    </row>
    <row r="118" spans="1:6" ht="45">
      <c r="A118" s="88">
        <f t="shared" si="1"/>
        <v>98</v>
      </c>
      <c r="B118" s="109">
        <v>12</v>
      </c>
      <c r="C118" s="7" t="s">
        <v>65</v>
      </c>
      <c r="D118" s="109" t="s">
        <v>296</v>
      </c>
      <c r="E118" s="109" t="s">
        <v>297</v>
      </c>
      <c r="F118" s="109">
        <v>9442064</v>
      </c>
    </row>
    <row r="119" spans="1:6" ht="15">
      <c r="A119" s="88">
        <f t="shared" si="1"/>
        <v>99</v>
      </c>
      <c r="B119" s="109">
        <v>5</v>
      </c>
      <c r="C119" s="7" t="s">
        <v>65</v>
      </c>
      <c r="D119" s="109" t="s">
        <v>298</v>
      </c>
      <c r="E119" s="109" t="s">
        <v>299</v>
      </c>
      <c r="F119" s="109">
        <v>8233412</v>
      </c>
    </row>
    <row r="120" spans="1:6" ht="30">
      <c r="A120" s="88">
        <f t="shared" si="1"/>
        <v>100</v>
      </c>
      <c r="B120" s="109">
        <v>5</v>
      </c>
      <c r="C120" s="7" t="s">
        <v>65</v>
      </c>
      <c r="D120" s="109" t="s">
        <v>300</v>
      </c>
      <c r="E120" s="109" t="s">
        <v>301</v>
      </c>
      <c r="F120" s="109">
        <v>8195968</v>
      </c>
    </row>
    <row r="121" spans="1:6" ht="15">
      <c r="A121" s="88">
        <f t="shared" si="1"/>
        <v>101</v>
      </c>
      <c r="B121" s="109">
        <v>1</v>
      </c>
      <c r="C121" s="7" t="s">
        <v>65</v>
      </c>
      <c r="D121" s="109" t="s">
        <v>302</v>
      </c>
      <c r="E121" s="109" t="s">
        <v>303</v>
      </c>
      <c r="F121" s="109">
        <v>9514144</v>
      </c>
    </row>
    <row r="122" spans="1:6" ht="30">
      <c r="A122" s="88">
        <f t="shared" si="1"/>
        <v>102</v>
      </c>
      <c r="B122" s="109">
        <v>1</v>
      </c>
      <c r="C122" s="7" t="s">
        <v>65</v>
      </c>
      <c r="D122" s="109" t="s">
        <v>304</v>
      </c>
      <c r="E122" s="109" t="s">
        <v>305</v>
      </c>
      <c r="F122" s="109">
        <v>40048972</v>
      </c>
    </row>
    <row r="123" spans="1:6" ht="15">
      <c r="A123" s="88">
        <f t="shared" si="1"/>
        <v>103</v>
      </c>
      <c r="B123" s="109">
        <v>2</v>
      </c>
      <c r="C123" s="7" t="s">
        <v>65</v>
      </c>
      <c r="D123" s="109" t="s">
        <v>306</v>
      </c>
      <c r="E123" s="109" t="s">
        <v>307</v>
      </c>
      <c r="F123" s="109">
        <v>8464204</v>
      </c>
    </row>
    <row r="124" spans="1:6" ht="45">
      <c r="A124" s="88">
        <f t="shared" si="1"/>
        <v>104</v>
      </c>
      <c r="B124" s="109">
        <v>1</v>
      </c>
      <c r="C124" s="7" t="s">
        <v>65</v>
      </c>
      <c r="D124" s="109" t="s">
        <v>308</v>
      </c>
      <c r="E124" s="109" t="s">
        <v>309</v>
      </c>
      <c r="F124" s="109">
        <v>8295501</v>
      </c>
    </row>
    <row r="125" spans="1:6" ht="30">
      <c r="A125" s="88">
        <f t="shared" si="1"/>
        <v>105</v>
      </c>
      <c r="B125" s="109">
        <v>3</v>
      </c>
      <c r="C125" s="7" t="s">
        <v>65</v>
      </c>
      <c r="D125" s="109" t="s">
        <v>310</v>
      </c>
      <c r="E125" s="109" t="s">
        <v>311</v>
      </c>
      <c r="F125" s="109">
        <v>8330133</v>
      </c>
    </row>
    <row r="126" spans="1:6" ht="15">
      <c r="A126" s="88">
        <f t="shared" si="1"/>
        <v>106</v>
      </c>
      <c r="B126" s="109">
        <v>2</v>
      </c>
      <c r="C126" s="7" t="s">
        <v>65</v>
      </c>
      <c r="D126" s="109" t="s">
        <v>312</v>
      </c>
      <c r="E126" s="109" t="s">
        <v>313</v>
      </c>
      <c r="F126" s="109">
        <v>8378097</v>
      </c>
    </row>
    <row r="127" spans="1:6" ht="15">
      <c r="A127" s="88">
        <f t="shared" si="1"/>
        <v>107</v>
      </c>
      <c r="B127" s="109">
        <v>1</v>
      </c>
      <c r="C127" s="7" t="s">
        <v>65</v>
      </c>
      <c r="D127" s="109" t="s">
        <v>314</v>
      </c>
      <c r="E127" s="109" t="s">
        <v>315</v>
      </c>
      <c r="F127" s="109">
        <v>8357441</v>
      </c>
    </row>
    <row r="128" spans="1:6" ht="45">
      <c r="A128" s="88">
        <f t="shared" si="1"/>
        <v>108</v>
      </c>
      <c r="B128" s="109">
        <v>2</v>
      </c>
      <c r="C128" s="7" t="s">
        <v>65</v>
      </c>
      <c r="D128" s="109" t="s">
        <v>316</v>
      </c>
      <c r="E128" s="109" t="s">
        <v>317</v>
      </c>
      <c r="F128" s="109">
        <v>8209960</v>
      </c>
    </row>
    <row r="129" spans="1:6" ht="30">
      <c r="A129" s="88">
        <f t="shared" si="1"/>
        <v>109</v>
      </c>
      <c r="B129" s="109">
        <v>1</v>
      </c>
      <c r="C129" s="7" t="s">
        <v>65</v>
      </c>
      <c r="D129" s="109" t="s">
        <v>318</v>
      </c>
      <c r="E129" s="109" t="s">
        <v>319</v>
      </c>
      <c r="F129" s="109">
        <v>8476006</v>
      </c>
    </row>
    <row r="130" spans="1:6" ht="15">
      <c r="A130" s="88">
        <f t="shared" si="1"/>
        <v>110</v>
      </c>
      <c r="B130" s="109">
        <v>1</v>
      </c>
      <c r="C130" s="7" t="s">
        <v>65</v>
      </c>
      <c r="D130" s="109" t="s">
        <v>320</v>
      </c>
      <c r="E130" s="109" t="s">
        <v>321</v>
      </c>
      <c r="F130" s="109">
        <v>8136447</v>
      </c>
    </row>
    <row r="131" spans="1:6" ht="30">
      <c r="A131" s="88">
        <f t="shared" si="1"/>
        <v>111</v>
      </c>
      <c r="B131" s="109">
        <v>1</v>
      </c>
      <c r="C131" s="7" t="s">
        <v>65</v>
      </c>
      <c r="D131" s="109" t="s">
        <v>322</v>
      </c>
      <c r="E131" s="109" t="s">
        <v>323</v>
      </c>
      <c r="F131" s="109">
        <v>8370839</v>
      </c>
    </row>
    <row r="132" spans="1:6" ht="15">
      <c r="A132" s="88">
        <f t="shared" si="1"/>
        <v>112</v>
      </c>
      <c r="B132" s="109">
        <v>2</v>
      </c>
      <c r="C132" s="7" t="s">
        <v>65</v>
      </c>
      <c r="D132" s="109" t="s">
        <v>324</v>
      </c>
      <c r="E132" s="109" t="s">
        <v>325</v>
      </c>
      <c r="F132" s="109">
        <v>8373365</v>
      </c>
    </row>
    <row r="133" spans="1:6" ht="30">
      <c r="A133" s="88">
        <f t="shared" si="1"/>
        <v>113</v>
      </c>
      <c r="B133" s="109">
        <v>1</v>
      </c>
      <c r="C133" s="7" t="s">
        <v>65</v>
      </c>
      <c r="D133" s="109" t="s">
        <v>326</v>
      </c>
      <c r="E133" s="109" t="s">
        <v>327</v>
      </c>
      <c r="F133" s="109">
        <v>8373099</v>
      </c>
    </row>
    <row r="134" spans="1:6" ht="15">
      <c r="A134" s="88">
        <f t="shared" si="1"/>
        <v>114</v>
      </c>
      <c r="B134" s="109">
        <v>1</v>
      </c>
      <c r="C134" s="7" t="s">
        <v>65</v>
      </c>
      <c r="D134" s="109" t="s">
        <v>328</v>
      </c>
      <c r="E134" s="109" t="s">
        <v>329</v>
      </c>
      <c r="F134" s="109">
        <v>8333316</v>
      </c>
    </row>
    <row r="135" spans="1:6" ht="30">
      <c r="A135" s="88">
        <f t="shared" si="1"/>
        <v>115</v>
      </c>
      <c r="B135" s="109">
        <v>1</v>
      </c>
      <c r="C135" s="7" t="s">
        <v>65</v>
      </c>
      <c r="D135" s="109" t="s">
        <v>330</v>
      </c>
      <c r="E135" s="109" t="s">
        <v>331</v>
      </c>
      <c r="F135" s="109">
        <v>8366391</v>
      </c>
    </row>
    <row r="136" spans="1:6" ht="30">
      <c r="A136" s="88">
        <f t="shared" si="1"/>
        <v>116</v>
      </c>
      <c r="B136" s="109">
        <v>1</v>
      </c>
      <c r="C136" s="7" t="s">
        <v>65</v>
      </c>
      <c r="D136" s="109" t="s">
        <v>332</v>
      </c>
      <c r="E136" s="109" t="s">
        <v>333</v>
      </c>
      <c r="F136" s="109">
        <v>8241563</v>
      </c>
    </row>
    <row r="137" spans="1:6" ht="15">
      <c r="A137" s="88">
        <f t="shared" si="1"/>
        <v>117</v>
      </c>
      <c r="B137" s="109">
        <v>2</v>
      </c>
      <c r="C137" s="7" t="s">
        <v>65</v>
      </c>
      <c r="D137" s="109" t="s">
        <v>334</v>
      </c>
      <c r="E137" s="109" t="s">
        <v>335</v>
      </c>
      <c r="F137" s="109">
        <v>8259838</v>
      </c>
    </row>
    <row r="138" spans="1:6" ht="15">
      <c r="A138" s="88">
        <f t="shared" si="1"/>
        <v>118</v>
      </c>
      <c r="B138" s="109">
        <v>1</v>
      </c>
      <c r="C138" s="7" t="s">
        <v>65</v>
      </c>
      <c r="D138" s="109" t="s">
        <v>336</v>
      </c>
      <c r="E138" s="109" t="s">
        <v>337</v>
      </c>
      <c r="F138" s="109">
        <v>8287286</v>
      </c>
    </row>
    <row r="139" spans="1:6" ht="15">
      <c r="A139" s="88">
        <f t="shared" si="1"/>
        <v>119</v>
      </c>
      <c r="B139" s="109">
        <v>1</v>
      </c>
      <c r="C139" s="7" t="s">
        <v>65</v>
      </c>
      <c r="D139" s="109" t="s">
        <v>338</v>
      </c>
      <c r="E139" s="109" t="s">
        <v>339</v>
      </c>
      <c r="F139" s="109">
        <v>8216993</v>
      </c>
    </row>
    <row r="140" spans="1:6" ht="30">
      <c r="A140" s="88">
        <f t="shared" si="1"/>
        <v>120</v>
      </c>
      <c r="B140" s="109">
        <v>1</v>
      </c>
      <c r="C140" s="7" t="s">
        <v>65</v>
      </c>
      <c r="D140" s="109" t="s">
        <v>340</v>
      </c>
      <c r="E140" s="109" t="s">
        <v>341</v>
      </c>
      <c r="F140" s="109">
        <v>8349883</v>
      </c>
    </row>
    <row r="141" spans="1:6" ht="30">
      <c r="A141" s="88">
        <f t="shared" si="1"/>
        <v>121</v>
      </c>
      <c r="B141" s="109">
        <v>1</v>
      </c>
      <c r="C141" s="7" t="s">
        <v>65</v>
      </c>
      <c r="D141" s="109" t="s">
        <v>342</v>
      </c>
      <c r="E141" s="109" t="s">
        <v>343</v>
      </c>
      <c r="F141" s="109">
        <v>8414246</v>
      </c>
    </row>
    <row r="142" spans="1:6" ht="30">
      <c r="A142" s="88">
        <f t="shared" si="1"/>
        <v>122</v>
      </c>
      <c r="B142" s="109">
        <v>1</v>
      </c>
      <c r="C142" s="7" t="s">
        <v>65</v>
      </c>
      <c r="D142" s="109" t="s">
        <v>344</v>
      </c>
      <c r="E142" s="109" t="s">
        <v>345</v>
      </c>
      <c r="F142" s="109">
        <v>8391138</v>
      </c>
    </row>
    <row r="143" spans="1:6" ht="30">
      <c r="A143" s="88">
        <f t="shared" si="1"/>
        <v>123</v>
      </c>
      <c r="B143" s="109">
        <v>1</v>
      </c>
      <c r="C143" s="7" t="s">
        <v>65</v>
      </c>
      <c r="D143" s="109" t="s">
        <v>346</v>
      </c>
      <c r="E143" s="109" t="s">
        <v>347</v>
      </c>
      <c r="F143" s="109">
        <v>8391139</v>
      </c>
    </row>
    <row r="144" spans="1:6" ht="30">
      <c r="A144" s="88">
        <f t="shared" si="1"/>
        <v>124</v>
      </c>
      <c r="B144" s="109">
        <v>1</v>
      </c>
      <c r="C144" s="7" t="s">
        <v>65</v>
      </c>
      <c r="D144" s="109" t="s">
        <v>348</v>
      </c>
      <c r="E144" s="109" t="s">
        <v>349</v>
      </c>
      <c r="F144" s="109">
        <v>8311736</v>
      </c>
    </row>
    <row r="145" spans="1:6" ht="45">
      <c r="A145" s="88">
        <f t="shared" si="1"/>
        <v>125</v>
      </c>
      <c r="B145" s="109">
        <v>1</v>
      </c>
      <c r="C145" s="7" t="s">
        <v>65</v>
      </c>
      <c r="D145" s="109" t="s">
        <v>350</v>
      </c>
      <c r="E145" s="109" t="s">
        <v>351</v>
      </c>
      <c r="F145" s="109">
        <v>17210770</v>
      </c>
    </row>
    <row r="146" spans="1:6" ht="45">
      <c r="A146" s="88">
        <f t="shared" si="1"/>
        <v>126</v>
      </c>
      <c r="B146" s="109">
        <v>1</v>
      </c>
      <c r="C146" s="7" t="s">
        <v>65</v>
      </c>
      <c r="D146" s="109" t="s">
        <v>352</v>
      </c>
      <c r="E146" s="109" t="s">
        <v>353</v>
      </c>
      <c r="F146" s="109">
        <v>8408848</v>
      </c>
    </row>
    <row r="147" spans="1:6" ht="15">
      <c r="A147" s="88">
        <f t="shared" si="1"/>
        <v>127</v>
      </c>
      <c r="B147" s="109">
        <v>1</v>
      </c>
      <c r="C147" s="7" t="s">
        <v>65</v>
      </c>
      <c r="D147" s="109" t="s">
        <v>354</v>
      </c>
      <c r="E147" s="109" t="s">
        <v>355</v>
      </c>
      <c r="F147" s="109">
        <v>8298162</v>
      </c>
    </row>
    <row r="148" spans="1:6" ht="30">
      <c r="A148" s="88">
        <f t="shared" si="1"/>
        <v>128</v>
      </c>
      <c r="B148" s="109">
        <v>1</v>
      </c>
      <c r="C148" s="7" t="s">
        <v>65</v>
      </c>
      <c r="D148" s="109" t="s">
        <v>356</v>
      </c>
      <c r="E148" s="109" t="s">
        <v>357</v>
      </c>
      <c r="F148" s="109">
        <v>8395468</v>
      </c>
    </row>
    <row r="149" spans="1:6" ht="30">
      <c r="A149" s="88">
        <f t="shared" si="1"/>
        <v>129</v>
      </c>
      <c r="B149" s="109">
        <v>2</v>
      </c>
      <c r="C149" s="7" t="s">
        <v>65</v>
      </c>
      <c r="D149" s="109" t="s">
        <v>358</v>
      </c>
      <c r="E149" s="109" t="s">
        <v>359</v>
      </c>
      <c r="F149" s="109">
        <v>8158951</v>
      </c>
    </row>
    <row r="150" spans="1:6" ht="15">
      <c r="A150" s="88">
        <f t="shared" si="1"/>
        <v>130</v>
      </c>
      <c r="B150" s="109">
        <v>1</v>
      </c>
      <c r="C150" s="7" t="s">
        <v>65</v>
      </c>
      <c r="D150" s="109" t="s">
        <v>360</v>
      </c>
      <c r="E150" s="109" t="s">
        <v>361</v>
      </c>
      <c r="F150" s="109">
        <v>8249693</v>
      </c>
    </row>
    <row r="151" spans="1:6" ht="15">
      <c r="A151" s="88">
        <f t="shared" ref="A151:A214" si="2">+A150+1</f>
        <v>131</v>
      </c>
      <c r="B151" s="109">
        <v>1</v>
      </c>
      <c r="C151" s="7" t="s">
        <v>65</v>
      </c>
      <c r="D151" s="109" t="s">
        <v>362</v>
      </c>
      <c r="E151" s="109" t="s">
        <v>363</v>
      </c>
      <c r="F151" s="109">
        <v>8255414</v>
      </c>
    </row>
    <row r="152" spans="1:6" ht="15">
      <c r="A152" s="88">
        <f t="shared" si="2"/>
        <v>132</v>
      </c>
      <c r="B152" s="109">
        <v>1</v>
      </c>
      <c r="C152" s="7" t="s">
        <v>65</v>
      </c>
      <c r="D152" s="109" t="s">
        <v>364</v>
      </c>
      <c r="E152" s="109" t="s">
        <v>365</v>
      </c>
      <c r="F152" s="109">
        <v>9522017</v>
      </c>
    </row>
    <row r="153" spans="1:6" ht="15">
      <c r="A153" s="88">
        <f t="shared" si="2"/>
        <v>133</v>
      </c>
      <c r="B153" s="109">
        <v>1</v>
      </c>
      <c r="C153" s="7" t="s">
        <v>65</v>
      </c>
      <c r="D153" s="109" t="s">
        <v>366</v>
      </c>
      <c r="E153" s="109" t="s">
        <v>367</v>
      </c>
      <c r="F153" s="109">
        <v>8261144</v>
      </c>
    </row>
    <row r="154" spans="1:6" ht="15">
      <c r="A154" s="88">
        <f t="shared" si="2"/>
        <v>134</v>
      </c>
      <c r="B154" s="109">
        <v>1</v>
      </c>
      <c r="C154" s="7" t="s">
        <v>65</v>
      </c>
      <c r="D154" s="109" t="s">
        <v>368</v>
      </c>
      <c r="E154" s="109" t="s">
        <v>369</v>
      </c>
      <c r="F154" s="109">
        <v>8265653</v>
      </c>
    </row>
    <row r="155" spans="1:6" ht="15">
      <c r="A155" s="88">
        <f t="shared" si="2"/>
        <v>135</v>
      </c>
      <c r="B155" s="109">
        <v>1</v>
      </c>
      <c r="C155" s="7" t="s">
        <v>65</v>
      </c>
      <c r="D155" s="109" t="s">
        <v>370</v>
      </c>
      <c r="E155" s="109" t="s">
        <v>371</v>
      </c>
      <c r="F155" s="109">
        <v>8280178</v>
      </c>
    </row>
    <row r="156" spans="1:6" ht="45">
      <c r="A156" s="88">
        <f t="shared" si="2"/>
        <v>136</v>
      </c>
      <c r="B156" s="109">
        <v>1</v>
      </c>
      <c r="C156" s="7" t="s">
        <v>65</v>
      </c>
      <c r="D156" s="109" t="s">
        <v>372</v>
      </c>
      <c r="E156" s="109" t="s">
        <v>373</v>
      </c>
      <c r="F156" s="109">
        <v>8290832</v>
      </c>
    </row>
    <row r="157" spans="1:6" ht="15">
      <c r="A157" s="88">
        <f t="shared" si="2"/>
        <v>137</v>
      </c>
      <c r="B157" s="109">
        <v>1</v>
      </c>
      <c r="C157" s="7" t="s">
        <v>65</v>
      </c>
      <c r="D157" s="109" t="s">
        <v>374</v>
      </c>
      <c r="E157" s="109" t="s">
        <v>375</v>
      </c>
      <c r="F157" s="109">
        <v>8468748</v>
      </c>
    </row>
    <row r="158" spans="1:6" ht="45">
      <c r="A158" s="88">
        <f t="shared" si="2"/>
        <v>138</v>
      </c>
      <c r="B158" s="109">
        <v>1</v>
      </c>
      <c r="C158" s="7" t="s">
        <v>65</v>
      </c>
      <c r="D158" s="109" t="s">
        <v>376</v>
      </c>
      <c r="E158" s="109" t="s">
        <v>377</v>
      </c>
      <c r="F158" s="109">
        <v>8300568</v>
      </c>
    </row>
    <row r="159" spans="1:6" ht="15">
      <c r="A159" s="88">
        <f t="shared" si="2"/>
        <v>139</v>
      </c>
      <c r="B159" s="109">
        <v>2</v>
      </c>
      <c r="C159" s="7" t="s">
        <v>65</v>
      </c>
      <c r="D159" s="109" t="s">
        <v>378</v>
      </c>
      <c r="E159" s="109" t="s">
        <v>379</v>
      </c>
      <c r="F159" s="109">
        <v>8416095</v>
      </c>
    </row>
    <row r="160" spans="1:6" ht="15">
      <c r="A160" s="88">
        <f t="shared" si="2"/>
        <v>140</v>
      </c>
      <c r="B160" s="109">
        <v>1</v>
      </c>
      <c r="C160" s="7" t="s">
        <v>65</v>
      </c>
      <c r="D160" s="109" t="s">
        <v>380</v>
      </c>
      <c r="E160" s="109" t="s">
        <v>381</v>
      </c>
      <c r="F160" s="109">
        <v>8323375</v>
      </c>
    </row>
    <row r="161" spans="1:6" ht="45">
      <c r="A161" s="88">
        <f t="shared" si="2"/>
        <v>141</v>
      </c>
      <c r="B161" s="109">
        <v>1</v>
      </c>
      <c r="C161" s="7" t="s">
        <v>65</v>
      </c>
      <c r="D161" s="109" t="s">
        <v>382</v>
      </c>
      <c r="E161" s="109" t="s">
        <v>383</v>
      </c>
      <c r="F161" s="109">
        <v>9539498</v>
      </c>
    </row>
    <row r="162" spans="1:6" ht="30">
      <c r="A162" s="88">
        <f t="shared" si="2"/>
        <v>142</v>
      </c>
      <c r="B162" s="109">
        <v>1</v>
      </c>
      <c r="C162" s="7" t="s">
        <v>65</v>
      </c>
      <c r="D162" s="109" t="s">
        <v>384</v>
      </c>
      <c r="E162" s="109" t="s">
        <v>385</v>
      </c>
      <c r="F162" s="109">
        <v>8333132</v>
      </c>
    </row>
    <row r="163" spans="1:6" ht="15">
      <c r="A163" s="88">
        <f t="shared" si="2"/>
        <v>143</v>
      </c>
      <c r="B163" s="109">
        <v>1</v>
      </c>
      <c r="C163" s="7" t="s">
        <v>65</v>
      </c>
      <c r="D163" s="109" t="s">
        <v>386</v>
      </c>
      <c r="E163" s="109" t="s">
        <v>387</v>
      </c>
      <c r="F163" s="109">
        <v>8334548</v>
      </c>
    </row>
    <row r="164" spans="1:6" ht="15">
      <c r="A164" s="88">
        <f t="shared" si="2"/>
        <v>144</v>
      </c>
      <c r="B164" s="109">
        <v>4</v>
      </c>
      <c r="C164" s="7" t="s">
        <v>65</v>
      </c>
      <c r="D164" s="109" t="s">
        <v>388</v>
      </c>
      <c r="E164" s="109" t="s">
        <v>389</v>
      </c>
      <c r="F164" s="109">
        <v>8335911</v>
      </c>
    </row>
    <row r="165" spans="1:6" ht="15">
      <c r="A165" s="88">
        <f t="shared" si="2"/>
        <v>145</v>
      </c>
      <c r="B165" s="109">
        <v>1</v>
      </c>
      <c r="C165" s="7" t="s">
        <v>65</v>
      </c>
      <c r="D165" s="109" t="s">
        <v>390</v>
      </c>
      <c r="E165" s="109" t="s">
        <v>391</v>
      </c>
      <c r="F165" s="109">
        <v>8339386</v>
      </c>
    </row>
    <row r="166" spans="1:6" ht="15">
      <c r="A166" s="88">
        <f t="shared" si="2"/>
        <v>146</v>
      </c>
      <c r="B166" s="109">
        <v>1</v>
      </c>
      <c r="C166" s="7" t="s">
        <v>65</v>
      </c>
      <c r="D166" s="109" t="s">
        <v>392</v>
      </c>
      <c r="E166" s="109" t="s">
        <v>393</v>
      </c>
      <c r="F166" s="109">
        <v>8341282</v>
      </c>
    </row>
    <row r="167" spans="1:6" ht="30">
      <c r="A167" s="88">
        <f t="shared" si="2"/>
        <v>147</v>
      </c>
      <c r="B167" s="109">
        <v>1</v>
      </c>
      <c r="C167" s="7" t="s">
        <v>65</v>
      </c>
      <c r="D167" s="109" t="s">
        <v>394</v>
      </c>
      <c r="E167" s="109" t="s">
        <v>395</v>
      </c>
      <c r="F167" s="109">
        <v>8365750</v>
      </c>
    </row>
    <row r="168" spans="1:6" ht="15">
      <c r="A168" s="88">
        <f t="shared" si="2"/>
        <v>148</v>
      </c>
      <c r="B168" s="109">
        <v>1</v>
      </c>
      <c r="C168" s="7" t="s">
        <v>65</v>
      </c>
      <c r="D168" s="109" t="s">
        <v>396</v>
      </c>
      <c r="E168" s="109" t="s">
        <v>397</v>
      </c>
      <c r="F168" s="109">
        <v>8375539</v>
      </c>
    </row>
    <row r="169" spans="1:6" ht="30">
      <c r="A169" s="88">
        <f t="shared" si="2"/>
        <v>149</v>
      </c>
      <c r="B169" s="109">
        <v>1</v>
      </c>
      <c r="C169" s="7" t="s">
        <v>65</v>
      </c>
      <c r="D169" s="109" t="s">
        <v>398</v>
      </c>
      <c r="E169" s="109" t="s">
        <v>399</v>
      </c>
      <c r="F169" s="109">
        <v>8375973</v>
      </c>
    </row>
    <row r="170" spans="1:6" ht="30">
      <c r="A170" s="88">
        <f t="shared" si="2"/>
        <v>150</v>
      </c>
      <c r="B170" s="109">
        <v>1</v>
      </c>
      <c r="C170" s="7" t="s">
        <v>65</v>
      </c>
      <c r="D170" s="109" t="s">
        <v>400</v>
      </c>
      <c r="E170" s="109" t="s">
        <v>401</v>
      </c>
      <c r="F170" s="109">
        <v>8381786</v>
      </c>
    </row>
    <row r="171" spans="1:6" ht="15">
      <c r="A171" s="88">
        <f t="shared" si="2"/>
        <v>151</v>
      </c>
      <c r="B171" s="109">
        <v>1</v>
      </c>
      <c r="C171" s="7" t="s">
        <v>65</v>
      </c>
      <c r="D171" s="109" t="s">
        <v>402</v>
      </c>
      <c r="E171" s="109" t="s">
        <v>403</v>
      </c>
      <c r="F171" s="109">
        <v>8241565</v>
      </c>
    </row>
    <row r="172" spans="1:6" ht="15">
      <c r="A172" s="88">
        <f t="shared" si="2"/>
        <v>152</v>
      </c>
      <c r="B172" s="109">
        <v>1</v>
      </c>
      <c r="C172" s="7" t="s">
        <v>65</v>
      </c>
      <c r="D172" s="109" t="s">
        <v>404</v>
      </c>
      <c r="E172" s="109" t="s">
        <v>405</v>
      </c>
      <c r="F172" s="109">
        <v>8384650</v>
      </c>
    </row>
    <row r="173" spans="1:6" ht="30">
      <c r="A173" s="88">
        <f t="shared" si="2"/>
        <v>153</v>
      </c>
      <c r="B173" s="109">
        <v>1</v>
      </c>
      <c r="C173" s="7" t="s">
        <v>65</v>
      </c>
      <c r="D173" s="109" t="s">
        <v>406</v>
      </c>
      <c r="E173" s="109" t="s">
        <v>407</v>
      </c>
      <c r="F173" s="109">
        <v>8397306</v>
      </c>
    </row>
    <row r="174" spans="1:6" ht="30">
      <c r="A174" s="88">
        <f t="shared" si="2"/>
        <v>154</v>
      </c>
      <c r="B174" s="109">
        <v>1</v>
      </c>
      <c r="C174" s="7" t="s">
        <v>65</v>
      </c>
      <c r="D174" s="109" t="s">
        <v>408</v>
      </c>
      <c r="E174" s="109" t="s">
        <v>409</v>
      </c>
      <c r="F174" s="109">
        <v>8403349</v>
      </c>
    </row>
    <row r="175" spans="1:6" ht="15">
      <c r="A175" s="88">
        <f t="shared" si="2"/>
        <v>155</v>
      </c>
      <c r="B175" s="109">
        <v>3</v>
      </c>
      <c r="C175" s="7" t="s">
        <v>65</v>
      </c>
      <c r="D175" s="109" t="s">
        <v>410</v>
      </c>
      <c r="E175" s="109" t="s">
        <v>411</v>
      </c>
      <c r="F175" s="109">
        <v>8458699</v>
      </c>
    </row>
    <row r="176" spans="1:6" ht="45">
      <c r="A176" s="88">
        <f t="shared" si="2"/>
        <v>156</v>
      </c>
      <c r="B176" s="109">
        <v>10</v>
      </c>
      <c r="C176" s="7" t="s">
        <v>65</v>
      </c>
      <c r="D176" s="109" t="s">
        <v>412</v>
      </c>
      <c r="E176" s="109" t="s">
        <v>413</v>
      </c>
      <c r="F176" s="109">
        <v>8409983</v>
      </c>
    </row>
    <row r="177" spans="1:6" ht="45">
      <c r="A177" s="88">
        <f t="shared" si="2"/>
        <v>157</v>
      </c>
      <c r="B177" s="109">
        <v>11</v>
      </c>
      <c r="C177" s="7" t="s">
        <v>65</v>
      </c>
      <c r="D177" s="109" t="s">
        <v>414</v>
      </c>
      <c r="E177" s="109" t="s">
        <v>415</v>
      </c>
      <c r="F177" s="109">
        <v>8404148</v>
      </c>
    </row>
    <row r="178" spans="1:6" ht="15">
      <c r="A178" s="88">
        <f t="shared" si="2"/>
        <v>158</v>
      </c>
      <c r="B178" s="109">
        <v>20</v>
      </c>
      <c r="C178" s="7" t="s">
        <v>65</v>
      </c>
      <c r="D178" s="109" t="s">
        <v>416</v>
      </c>
      <c r="E178" s="109" t="s">
        <v>417</v>
      </c>
      <c r="F178" s="109">
        <v>5229195</v>
      </c>
    </row>
    <row r="179" spans="1:6" ht="30">
      <c r="A179" s="88">
        <f t="shared" si="2"/>
        <v>159</v>
      </c>
      <c r="B179" s="109">
        <v>1</v>
      </c>
      <c r="C179" s="7" t="s">
        <v>65</v>
      </c>
      <c r="D179" s="109" t="s">
        <v>418</v>
      </c>
      <c r="E179" s="109" t="s">
        <v>419</v>
      </c>
      <c r="F179" s="109" t="s">
        <v>420</v>
      </c>
    </row>
    <row r="180" spans="1:6" ht="45">
      <c r="A180" s="88">
        <f t="shared" si="2"/>
        <v>160</v>
      </c>
      <c r="B180" s="109">
        <v>10</v>
      </c>
      <c r="C180" s="7" t="s">
        <v>65</v>
      </c>
      <c r="D180" s="109" t="s">
        <v>421</v>
      </c>
      <c r="E180" s="109" t="s">
        <v>422</v>
      </c>
      <c r="F180" s="109" t="s">
        <v>423</v>
      </c>
    </row>
    <row r="181" spans="1:6" ht="45">
      <c r="A181" s="88">
        <f t="shared" si="2"/>
        <v>161</v>
      </c>
      <c r="B181" s="109">
        <v>1</v>
      </c>
      <c r="C181" s="7" t="s">
        <v>65</v>
      </c>
      <c r="D181" s="109" t="s">
        <v>424</v>
      </c>
      <c r="E181" s="109" t="s">
        <v>425</v>
      </c>
      <c r="F181" s="109" t="s">
        <v>426</v>
      </c>
    </row>
    <row r="182" spans="1:6" ht="30">
      <c r="A182" s="88">
        <f t="shared" si="2"/>
        <v>162</v>
      </c>
      <c r="B182" s="109">
        <v>1</v>
      </c>
      <c r="C182" s="7" t="s">
        <v>65</v>
      </c>
      <c r="D182" s="109" t="s">
        <v>427</v>
      </c>
      <c r="E182" s="109" t="s">
        <v>428</v>
      </c>
      <c r="F182" s="109">
        <v>8474757</v>
      </c>
    </row>
    <row r="183" spans="1:6" ht="30">
      <c r="A183" s="88">
        <f t="shared" si="2"/>
        <v>163</v>
      </c>
      <c r="B183" s="109">
        <v>1</v>
      </c>
      <c r="C183" s="7" t="s">
        <v>65</v>
      </c>
      <c r="D183" s="109" t="s">
        <v>429</v>
      </c>
      <c r="E183" s="109" t="s">
        <v>430</v>
      </c>
      <c r="F183" s="109">
        <v>8471160</v>
      </c>
    </row>
    <row r="184" spans="1:6" ht="30">
      <c r="A184" s="88">
        <f t="shared" si="2"/>
        <v>164</v>
      </c>
      <c r="B184" s="109">
        <v>2</v>
      </c>
      <c r="C184" s="7" t="s">
        <v>65</v>
      </c>
      <c r="D184" s="109" t="s">
        <v>431</v>
      </c>
      <c r="E184" s="109" t="s">
        <v>432</v>
      </c>
      <c r="F184" s="109">
        <v>8255258</v>
      </c>
    </row>
    <row r="185" spans="1:6" ht="30">
      <c r="A185" s="88">
        <f t="shared" si="2"/>
        <v>165</v>
      </c>
      <c r="B185" s="109">
        <v>1</v>
      </c>
      <c r="C185" s="7" t="s">
        <v>65</v>
      </c>
      <c r="D185" s="109" t="s">
        <v>433</v>
      </c>
      <c r="E185" s="109" t="s">
        <v>434</v>
      </c>
      <c r="F185" s="109">
        <v>8479674</v>
      </c>
    </row>
    <row r="186" spans="1:6" ht="45">
      <c r="A186" s="88">
        <f t="shared" si="2"/>
        <v>166</v>
      </c>
      <c r="B186" s="109">
        <v>1</v>
      </c>
      <c r="C186" s="7" t="s">
        <v>65</v>
      </c>
      <c r="D186" s="109" t="s">
        <v>435</v>
      </c>
      <c r="E186" s="109" t="s">
        <v>436</v>
      </c>
      <c r="F186" s="109">
        <v>8379841</v>
      </c>
    </row>
    <row r="187" spans="1:6" ht="15">
      <c r="A187" s="88">
        <f t="shared" si="2"/>
        <v>167</v>
      </c>
      <c r="B187" s="109">
        <v>8</v>
      </c>
      <c r="C187" s="7" t="s">
        <v>65</v>
      </c>
      <c r="D187" s="109" t="s">
        <v>437</v>
      </c>
      <c r="E187" s="109" t="s">
        <v>438</v>
      </c>
      <c r="F187" s="109">
        <v>8362237</v>
      </c>
    </row>
    <row r="188" spans="1:6" ht="45">
      <c r="A188" s="88">
        <f t="shared" si="2"/>
        <v>168</v>
      </c>
      <c r="B188" s="109">
        <v>25</v>
      </c>
      <c r="C188" s="7" t="s">
        <v>65</v>
      </c>
      <c r="D188" s="109" t="s">
        <v>439</v>
      </c>
      <c r="E188" s="109" t="s">
        <v>440</v>
      </c>
      <c r="F188" s="109">
        <v>8081569</v>
      </c>
    </row>
    <row r="189" spans="1:6" ht="45">
      <c r="A189" s="88">
        <f t="shared" si="2"/>
        <v>169</v>
      </c>
      <c r="B189" s="109">
        <v>1</v>
      </c>
      <c r="C189" s="7" t="s">
        <v>65</v>
      </c>
      <c r="D189" s="109" t="s">
        <v>441</v>
      </c>
      <c r="E189" s="109" t="s">
        <v>442</v>
      </c>
      <c r="F189" s="109">
        <v>8387331</v>
      </c>
    </row>
    <row r="190" spans="1:6" ht="45">
      <c r="A190" s="88">
        <f t="shared" si="2"/>
        <v>170</v>
      </c>
      <c r="B190" s="109">
        <v>1</v>
      </c>
      <c r="C190" s="7" t="s">
        <v>65</v>
      </c>
      <c r="D190" s="109" t="s">
        <v>443</v>
      </c>
      <c r="E190" s="109" t="s">
        <v>444</v>
      </c>
      <c r="F190" s="109">
        <v>8474741</v>
      </c>
    </row>
    <row r="191" spans="1:6" ht="15">
      <c r="A191" s="88">
        <f t="shared" si="2"/>
        <v>171</v>
      </c>
      <c r="B191" s="109">
        <v>1</v>
      </c>
      <c r="C191" s="7" t="s">
        <v>65</v>
      </c>
      <c r="D191" s="109" t="s">
        <v>445</v>
      </c>
      <c r="E191" s="109" t="s">
        <v>446</v>
      </c>
      <c r="F191" s="109">
        <v>8347788</v>
      </c>
    </row>
    <row r="192" spans="1:6" ht="45">
      <c r="A192" s="88">
        <f t="shared" si="2"/>
        <v>172</v>
      </c>
      <c r="B192" s="109">
        <v>1</v>
      </c>
      <c r="C192" s="7" t="s">
        <v>65</v>
      </c>
      <c r="D192" s="109" t="s">
        <v>447</v>
      </c>
      <c r="E192" s="109" t="s">
        <v>448</v>
      </c>
      <c r="F192" s="109">
        <v>8335924</v>
      </c>
    </row>
    <row r="193" spans="1:6" ht="15">
      <c r="A193" s="88">
        <f t="shared" si="2"/>
        <v>173</v>
      </c>
      <c r="B193" s="109">
        <v>11</v>
      </c>
      <c r="C193" s="7" t="s">
        <v>65</v>
      </c>
      <c r="D193" s="109" t="s">
        <v>449</v>
      </c>
      <c r="E193" s="109" t="s">
        <v>450</v>
      </c>
      <c r="F193" s="109">
        <v>8158536</v>
      </c>
    </row>
    <row r="194" spans="1:6" ht="15">
      <c r="A194" s="88">
        <f t="shared" si="2"/>
        <v>174</v>
      </c>
      <c r="B194" s="109">
        <v>3</v>
      </c>
      <c r="C194" s="7" t="s">
        <v>65</v>
      </c>
      <c r="D194" s="109" t="s">
        <v>451</v>
      </c>
      <c r="E194" s="109" t="s">
        <v>452</v>
      </c>
      <c r="F194" s="109">
        <v>8158920</v>
      </c>
    </row>
    <row r="195" spans="1:6" ht="15">
      <c r="A195" s="88">
        <f t="shared" si="2"/>
        <v>175</v>
      </c>
      <c r="B195" s="109">
        <v>5</v>
      </c>
      <c r="C195" s="7" t="s">
        <v>65</v>
      </c>
      <c r="D195" s="109" t="s">
        <v>453</v>
      </c>
      <c r="E195" s="109" t="s">
        <v>454</v>
      </c>
      <c r="F195" s="109">
        <v>8408735</v>
      </c>
    </row>
    <row r="196" spans="1:6" ht="30">
      <c r="A196" s="88">
        <f t="shared" si="2"/>
        <v>176</v>
      </c>
      <c r="B196" s="109">
        <v>1</v>
      </c>
      <c r="C196" s="7" t="s">
        <v>65</v>
      </c>
      <c r="D196" s="109" t="s">
        <v>455</v>
      </c>
      <c r="E196" s="109" t="s">
        <v>456</v>
      </c>
      <c r="F196" s="109">
        <v>8470340</v>
      </c>
    </row>
    <row r="197" spans="1:6" ht="15">
      <c r="A197" s="88">
        <f t="shared" si="2"/>
        <v>177</v>
      </c>
      <c r="B197" s="109">
        <v>1</v>
      </c>
      <c r="C197" s="7" t="s">
        <v>65</v>
      </c>
      <c r="D197" s="109" t="s">
        <v>457</v>
      </c>
      <c r="E197" s="109" t="s">
        <v>458</v>
      </c>
      <c r="F197" s="109">
        <v>8470605</v>
      </c>
    </row>
    <row r="198" spans="1:6" ht="30">
      <c r="A198" s="88">
        <f t="shared" si="2"/>
        <v>178</v>
      </c>
      <c r="B198" s="109">
        <v>4</v>
      </c>
      <c r="C198" s="7" t="s">
        <v>65</v>
      </c>
      <c r="D198" s="109" t="s">
        <v>459</v>
      </c>
      <c r="E198" s="109" t="s">
        <v>460</v>
      </c>
      <c r="F198" s="109">
        <v>8045918</v>
      </c>
    </row>
    <row r="199" spans="1:6" ht="30">
      <c r="A199" s="88">
        <f t="shared" si="2"/>
        <v>179</v>
      </c>
      <c r="B199" s="109">
        <v>4</v>
      </c>
      <c r="C199" s="7" t="s">
        <v>65</v>
      </c>
      <c r="D199" s="109" t="s">
        <v>461</v>
      </c>
      <c r="E199" s="109" t="s">
        <v>462</v>
      </c>
      <c r="F199" s="109">
        <v>8062394</v>
      </c>
    </row>
    <row r="200" spans="1:6" ht="30">
      <c r="A200" s="88">
        <f t="shared" si="2"/>
        <v>180</v>
      </c>
      <c r="B200" s="109">
        <v>1</v>
      </c>
      <c r="C200" s="7" t="s">
        <v>65</v>
      </c>
      <c r="D200" s="109" t="s">
        <v>463</v>
      </c>
      <c r="E200" s="109" t="s">
        <v>464</v>
      </c>
      <c r="F200" s="109">
        <v>8204372</v>
      </c>
    </row>
    <row r="201" spans="1:6" ht="30">
      <c r="A201" s="88">
        <f t="shared" si="2"/>
        <v>181</v>
      </c>
      <c r="B201" s="109">
        <v>1</v>
      </c>
      <c r="C201" s="7" t="s">
        <v>65</v>
      </c>
      <c r="D201" s="109" t="s">
        <v>465</v>
      </c>
      <c r="E201" s="109" t="s">
        <v>466</v>
      </c>
      <c r="F201" s="109">
        <v>8143834</v>
      </c>
    </row>
    <row r="202" spans="1:6" ht="30">
      <c r="A202" s="88">
        <f t="shared" si="2"/>
        <v>182</v>
      </c>
      <c r="B202" s="109">
        <v>7</v>
      </c>
      <c r="C202" s="7" t="s">
        <v>65</v>
      </c>
      <c r="D202" s="109" t="s">
        <v>467</v>
      </c>
      <c r="E202" s="109" t="s">
        <v>468</v>
      </c>
      <c r="F202" s="109">
        <v>8082983</v>
      </c>
    </row>
    <row r="203" spans="1:6" ht="45">
      <c r="A203" s="88">
        <f t="shared" si="2"/>
        <v>183</v>
      </c>
      <c r="B203" s="109">
        <v>8</v>
      </c>
      <c r="C203" s="7" t="s">
        <v>65</v>
      </c>
      <c r="D203" s="109" t="s">
        <v>469</v>
      </c>
      <c r="E203" s="109" t="s">
        <v>470</v>
      </c>
      <c r="F203" s="109">
        <v>8082984</v>
      </c>
    </row>
    <row r="204" spans="1:6" ht="45">
      <c r="A204" s="88">
        <f t="shared" si="2"/>
        <v>184</v>
      </c>
      <c r="B204" s="109">
        <v>8</v>
      </c>
      <c r="C204" s="7" t="s">
        <v>65</v>
      </c>
      <c r="D204" s="109" t="s">
        <v>471</v>
      </c>
      <c r="E204" s="109" t="s">
        <v>472</v>
      </c>
      <c r="F204" s="109">
        <v>8082985</v>
      </c>
    </row>
    <row r="205" spans="1:6" ht="45">
      <c r="A205" s="88">
        <f t="shared" si="2"/>
        <v>185</v>
      </c>
      <c r="B205" s="109">
        <v>3</v>
      </c>
      <c r="C205" s="7" t="s">
        <v>65</v>
      </c>
      <c r="D205" s="109" t="s">
        <v>473</v>
      </c>
      <c r="E205" s="109" t="s">
        <v>474</v>
      </c>
      <c r="F205" s="109">
        <v>9319342</v>
      </c>
    </row>
    <row r="206" spans="1:6" ht="45">
      <c r="A206" s="88">
        <f t="shared" si="2"/>
        <v>186</v>
      </c>
      <c r="B206" s="109">
        <v>13</v>
      </c>
      <c r="C206" s="7" t="s">
        <v>65</v>
      </c>
      <c r="D206" s="109" t="s">
        <v>475</v>
      </c>
      <c r="E206" s="109" t="s">
        <v>476</v>
      </c>
      <c r="F206" s="109">
        <v>272511</v>
      </c>
    </row>
    <row r="207" spans="1:6" ht="45">
      <c r="A207" s="88">
        <f t="shared" si="2"/>
        <v>187</v>
      </c>
      <c r="B207" s="109">
        <v>2</v>
      </c>
      <c r="C207" s="7" t="s">
        <v>65</v>
      </c>
      <c r="D207" s="109" t="s">
        <v>477</v>
      </c>
      <c r="E207" s="109" t="s">
        <v>478</v>
      </c>
      <c r="F207" s="109">
        <v>272512</v>
      </c>
    </row>
    <row r="208" spans="1:6" ht="30">
      <c r="A208" s="88">
        <f t="shared" si="2"/>
        <v>188</v>
      </c>
      <c r="B208" s="109">
        <v>5</v>
      </c>
      <c r="C208" s="7" t="s">
        <v>65</v>
      </c>
      <c r="D208" s="109" t="s">
        <v>479</v>
      </c>
      <c r="E208" s="109" t="s">
        <v>480</v>
      </c>
      <c r="F208" s="109">
        <v>8479836</v>
      </c>
    </row>
    <row r="209" spans="1:6" ht="30">
      <c r="A209" s="88">
        <f t="shared" si="2"/>
        <v>189</v>
      </c>
      <c r="B209" s="109">
        <v>3</v>
      </c>
      <c r="C209" s="7" t="s">
        <v>65</v>
      </c>
      <c r="D209" s="109" t="s">
        <v>481</v>
      </c>
      <c r="E209" s="109" t="s">
        <v>482</v>
      </c>
      <c r="F209" s="109" t="s">
        <v>483</v>
      </c>
    </row>
    <row r="210" spans="1:6" ht="30">
      <c r="A210" s="88">
        <f t="shared" si="2"/>
        <v>190</v>
      </c>
      <c r="B210" s="109">
        <v>5</v>
      </c>
      <c r="C210" s="7" t="s">
        <v>65</v>
      </c>
      <c r="D210" s="109" t="s">
        <v>484</v>
      </c>
      <c r="E210" s="109" t="s">
        <v>485</v>
      </c>
      <c r="F210" s="109" t="s">
        <v>486</v>
      </c>
    </row>
    <row r="211" spans="1:6" ht="30">
      <c r="A211" s="88">
        <f t="shared" si="2"/>
        <v>191</v>
      </c>
      <c r="B211" s="109">
        <v>10</v>
      </c>
      <c r="C211" s="7" t="s">
        <v>65</v>
      </c>
      <c r="D211" s="109" t="s">
        <v>487</v>
      </c>
      <c r="E211" s="109" t="s">
        <v>488</v>
      </c>
      <c r="F211" s="109">
        <v>8168872</v>
      </c>
    </row>
    <row r="212" spans="1:6" ht="45">
      <c r="A212" s="88">
        <f t="shared" si="2"/>
        <v>192</v>
      </c>
      <c r="B212" s="109">
        <v>1</v>
      </c>
      <c r="C212" s="7" t="s">
        <v>65</v>
      </c>
      <c r="D212" s="109" t="s">
        <v>489</v>
      </c>
      <c r="E212" s="109" t="s">
        <v>490</v>
      </c>
      <c r="F212" s="109">
        <v>8034709</v>
      </c>
    </row>
    <row r="213" spans="1:6" ht="15">
      <c r="A213" s="88">
        <f t="shared" si="2"/>
        <v>193</v>
      </c>
      <c r="B213" s="109">
        <v>42</v>
      </c>
      <c r="C213" s="7" t="s">
        <v>65</v>
      </c>
      <c r="D213" s="109" t="s">
        <v>491</v>
      </c>
      <c r="E213" s="109" t="s">
        <v>492</v>
      </c>
      <c r="F213" s="109">
        <v>8127868</v>
      </c>
    </row>
    <row r="214" spans="1:6" ht="15">
      <c r="A214" s="88">
        <f t="shared" si="2"/>
        <v>194</v>
      </c>
      <c r="B214" s="109">
        <v>32</v>
      </c>
      <c r="C214" s="7" t="s">
        <v>65</v>
      </c>
      <c r="D214" s="109" t="s">
        <v>493</v>
      </c>
      <c r="E214" s="109" t="s">
        <v>494</v>
      </c>
      <c r="F214" s="109">
        <v>8259128</v>
      </c>
    </row>
    <row r="215" spans="1:6" ht="15">
      <c r="A215" s="88">
        <f t="shared" ref="A215:A278" si="3">+A214+1</f>
        <v>195</v>
      </c>
      <c r="B215" s="109">
        <v>32</v>
      </c>
      <c r="C215" s="7" t="s">
        <v>65</v>
      </c>
      <c r="D215" s="109" t="s">
        <v>495</v>
      </c>
      <c r="E215" s="109" t="s">
        <v>496</v>
      </c>
      <c r="F215" s="109">
        <v>8487883</v>
      </c>
    </row>
    <row r="216" spans="1:6" ht="30">
      <c r="A216" s="88">
        <f t="shared" si="3"/>
        <v>196</v>
      </c>
      <c r="B216" s="109">
        <v>1</v>
      </c>
      <c r="C216" s="7" t="s">
        <v>65</v>
      </c>
      <c r="D216" s="109" t="s">
        <v>497</v>
      </c>
      <c r="E216" s="109" t="s">
        <v>498</v>
      </c>
      <c r="F216" s="109">
        <v>8081396</v>
      </c>
    </row>
    <row r="217" spans="1:6" ht="30">
      <c r="A217" s="88">
        <f t="shared" si="3"/>
        <v>197</v>
      </c>
      <c r="B217" s="109">
        <v>2</v>
      </c>
      <c r="C217" s="7" t="s">
        <v>65</v>
      </c>
      <c r="D217" s="109" t="s">
        <v>499</v>
      </c>
      <c r="E217" s="109" t="s">
        <v>500</v>
      </c>
      <c r="F217" s="109">
        <v>8028480</v>
      </c>
    </row>
    <row r="218" spans="1:6" ht="45">
      <c r="A218" s="88">
        <f t="shared" si="3"/>
        <v>198</v>
      </c>
      <c r="B218" s="109">
        <v>2</v>
      </c>
      <c r="C218" s="7" t="s">
        <v>65</v>
      </c>
      <c r="D218" s="109" t="s">
        <v>501</v>
      </c>
      <c r="E218" s="109" t="s">
        <v>502</v>
      </c>
      <c r="F218" s="109">
        <v>9318995</v>
      </c>
    </row>
    <row r="219" spans="1:6" ht="30">
      <c r="A219" s="88">
        <f t="shared" si="3"/>
        <v>199</v>
      </c>
      <c r="B219" s="109">
        <v>1</v>
      </c>
      <c r="C219" s="7" t="s">
        <v>65</v>
      </c>
      <c r="D219" s="109" t="s">
        <v>503</v>
      </c>
      <c r="E219" s="109" t="s">
        <v>504</v>
      </c>
      <c r="F219" s="109">
        <v>8028481</v>
      </c>
    </row>
    <row r="220" spans="1:6" ht="45">
      <c r="A220" s="88">
        <f t="shared" si="3"/>
        <v>200</v>
      </c>
      <c r="B220" s="109">
        <v>6</v>
      </c>
      <c r="C220" s="7" t="s">
        <v>65</v>
      </c>
      <c r="D220" s="109" t="s">
        <v>505</v>
      </c>
      <c r="E220" s="109" t="s">
        <v>506</v>
      </c>
      <c r="F220" s="109">
        <v>8034672</v>
      </c>
    </row>
    <row r="221" spans="1:6" ht="45">
      <c r="A221" s="88">
        <f t="shared" si="3"/>
        <v>201</v>
      </c>
      <c r="B221" s="109">
        <v>16</v>
      </c>
      <c r="C221" s="7" t="s">
        <v>65</v>
      </c>
      <c r="D221" s="109" t="s">
        <v>507</v>
      </c>
      <c r="E221" s="109" t="s">
        <v>508</v>
      </c>
      <c r="F221" s="109">
        <v>8034673</v>
      </c>
    </row>
    <row r="222" spans="1:6" ht="45">
      <c r="A222" s="88">
        <f t="shared" si="3"/>
        <v>202</v>
      </c>
      <c r="B222" s="109">
        <v>16</v>
      </c>
      <c r="C222" s="7" t="s">
        <v>65</v>
      </c>
      <c r="D222" s="109" t="s">
        <v>509</v>
      </c>
      <c r="E222" s="109" t="s">
        <v>510</v>
      </c>
      <c r="F222" s="109">
        <v>8034692</v>
      </c>
    </row>
    <row r="223" spans="1:6" ht="30">
      <c r="A223" s="88">
        <f t="shared" si="3"/>
        <v>203</v>
      </c>
      <c r="B223" s="109">
        <v>16</v>
      </c>
      <c r="C223" s="7" t="s">
        <v>65</v>
      </c>
      <c r="D223" s="109" t="s">
        <v>511</v>
      </c>
      <c r="E223" s="109" t="s">
        <v>512</v>
      </c>
      <c r="F223" s="109">
        <v>8034693</v>
      </c>
    </row>
    <row r="224" spans="1:6" ht="45">
      <c r="A224" s="88">
        <f t="shared" si="3"/>
        <v>204</v>
      </c>
      <c r="B224" s="109">
        <v>4</v>
      </c>
      <c r="C224" s="7" t="s">
        <v>65</v>
      </c>
      <c r="D224" s="109" t="s">
        <v>513</v>
      </c>
      <c r="E224" s="109" t="s">
        <v>514</v>
      </c>
      <c r="F224" s="109" t="s">
        <v>515</v>
      </c>
    </row>
    <row r="225" spans="1:6" ht="15">
      <c r="A225" s="88">
        <f t="shared" si="3"/>
        <v>205</v>
      </c>
      <c r="B225" s="109">
        <v>1</v>
      </c>
      <c r="C225" s="7" t="s">
        <v>65</v>
      </c>
      <c r="D225" s="109" t="s">
        <v>516</v>
      </c>
      <c r="E225" s="109" t="s">
        <v>517</v>
      </c>
      <c r="F225" s="109">
        <v>8186962</v>
      </c>
    </row>
    <row r="226" spans="1:6" ht="45">
      <c r="A226" s="88">
        <f t="shared" si="3"/>
        <v>206</v>
      </c>
      <c r="B226" s="109">
        <v>1</v>
      </c>
      <c r="C226" s="7" t="s">
        <v>65</v>
      </c>
      <c r="D226" s="109" t="s">
        <v>518</v>
      </c>
      <c r="E226" s="109" t="s">
        <v>519</v>
      </c>
      <c r="F226" s="109">
        <v>8029538</v>
      </c>
    </row>
    <row r="227" spans="1:6" ht="45">
      <c r="A227" s="88">
        <f t="shared" si="3"/>
        <v>207</v>
      </c>
      <c r="B227" s="109">
        <v>1</v>
      </c>
      <c r="C227" s="7" t="s">
        <v>65</v>
      </c>
      <c r="D227" s="109" t="s">
        <v>520</v>
      </c>
      <c r="E227" s="109" t="s">
        <v>521</v>
      </c>
      <c r="F227" s="109" t="s">
        <v>522</v>
      </c>
    </row>
    <row r="228" spans="1:6" ht="15">
      <c r="A228" s="88">
        <f t="shared" si="3"/>
        <v>208</v>
      </c>
      <c r="B228" s="109">
        <v>1</v>
      </c>
      <c r="C228" s="7" t="s">
        <v>65</v>
      </c>
      <c r="D228" s="109" t="s">
        <v>523</v>
      </c>
      <c r="E228" s="109" t="s">
        <v>524</v>
      </c>
      <c r="F228" s="109">
        <v>8196853</v>
      </c>
    </row>
    <row r="229" spans="1:6" ht="15">
      <c r="A229" s="88">
        <f t="shared" si="3"/>
        <v>209</v>
      </c>
      <c r="B229" s="109">
        <v>2</v>
      </c>
      <c r="C229" s="7" t="s">
        <v>65</v>
      </c>
      <c r="D229" s="109" t="s">
        <v>525</v>
      </c>
      <c r="E229" s="109" t="s">
        <v>526</v>
      </c>
      <c r="F229" s="109">
        <v>8196854</v>
      </c>
    </row>
    <row r="230" spans="1:6" ht="45">
      <c r="A230" s="88">
        <f t="shared" si="3"/>
        <v>210</v>
      </c>
      <c r="B230" s="109">
        <v>22</v>
      </c>
      <c r="C230" s="7" t="s">
        <v>65</v>
      </c>
      <c r="D230" s="109" t="s">
        <v>527</v>
      </c>
      <c r="E230" s="109" t="s">
        <v>528</v>
      </c>
      <c r="F230" s="109">
        <v>8453422</v>
      </c>
    </row>
    <row r="231" spans="1:6" ht="15">
      <c r="A231" s="88">
        <f t="shared" si="3"/>
        <v>211</v>
      </c>
      <c r="B231" s="109">
        <v>1</v>
      </c>
      <c r="C231" s="7" t="s">
        <v>65</v>
      </c>
      <c r="D231" s="109" t="s">
        <v>529</v>
      </c>
      <c r="E231" s="109" t="s">
        <v>530</v>
      </c>
      <c r="F231" s="109">
        <v>8320144</v>
      </c>
    </row>
    <row r="232" spans="1:6" ht="30">
      <c r="A232" s="88">
        <f t="shared" si="3"/>
        <v>212</v>
      </c>
      <c r="B232" s="109">
        <v>1</v>
      </c>
      <c r="C232" s="7" t="s">
        <v>65</v>
      </c>
      <c r="D232" s="109" t="s">
        <v>531</v>
      </c>
      <c r="E232" s="109" t="s">
        <v>532</v>
      </c>
      <c r="F232" s="109">
        <v>8308586</v>
      </c>
    </row>
    <row r="233" spans="1:6" ht="30">
      <c r="A233" s="88">
        <f t="shared" si="3"/>
        <v>213</v>
      </c>
      <c r="B233" s="109">
        <v>16</v>
      </c>
      <c r="C233" s="7" t="s">
        <v>65</v>
      </c>
      <c r="D233" s="109" t="s">
        <v>533</v>
      </c>
      <c r="E233" s="109" t="s">
        <v>534</v>
      </c>
      <c r="F233" s="109">
        <v>8414444</v>
      </c>
    </row>
    <row r="234" spans="1:6" ht="30">
      <c r="A234" s="88">
        <f t="shared" si="3"/>
        <v>214</v>
      </c>
      <c r="B234" s="109">
        <v>12</v>
      </c>
      <c r="C234" s="7" t="s">
        <v>65</v>
      </c>
      <c r="D234" s="109" t="s">
        <v>535</v>
      </c>
      <c r="E234" s="109" t="s">
        <v>536</v>
      </c>
      <c r="F234" s="109">
        <v>8206804</v>
      </c>
    </row>
    <row r="235" spans="1:6" ht="45">
      <c r="A235" s="88">
        <f t="shared" si="3"/>
        <v>215</v>
      </c>
      <c r="B235" s="109">
        <v>1</v>
      </c>
      <c r="C235" s="7" t="s">
        <v>65</v>
      </c>
      <c r="D235" s="109" t="s">
        <v>537</v>
      </c>
      <c r="E235" s="109" t="s">
        <v>538</v>
      </c>
      <c r="F235" s="109">
        <v>8412324</v>
      </c>
    </row>
    <row r="236" spans="1:6" ht="45">
      <c r="A236" s="88">
        <f t="shared" si="3"/>
        <v>216</v>
      </c>
      <c r="B236" s="109">
        <v>1</v>
      </c>
      <c r="C236" s="7" t="s">
        <v>65</v>
      </c>
      <c r="D236" s="109" t="s">
        <v>539</v>
      </c>
      <c r="E236" s="109" t="s">
        <v>540</v>
      </c>
      <c r="F236" s="109">
        <v>8081367</v>
      </c>
    </row>
    <row r="237" spans="1:6" ht="30">
      <c r="A237" s="88">
        <f t="shared" si="3"/>
        <v>217</v>
      </c>
      <c r="B237" s="109">
        <v>40</v>
      </c>
      <c r="C237" s="7" t="s">
        <v>65</v>
      </c>
      <c r="D237" s="109" t="s">
        <v>541</v>
      </c>
      <c r="E237" s="109" t="s">
        <v>542</v>
      </c>
      <c r="F237" s="109">
        <v>271584</v>
      </c>
    </row>
    <row r="238" spans="1:6" ht="30">
      <c r="A238" s="88">
        <f t="shared" si="3"/>
        <v>218</v>
      </c>
      <c r="B238" s="109">
        <v>1</v>
      </c>
      <c r="C238" s="7" t="s">
        <v>65</v>
      </c>
      <c r="D238" s="109" t="s">
        <v>543</v>
      </c>
      <c r="E238" s="109" t="s">
        <v>544</v>
      </c>
      <c r="F238" s="109">
        <v>40014455</v>
      </c>
    </row>
    <row r="239" spans="1:6" ht="30">
      <c r="A239" s="88">
        <f t="shared" si="3"/>
        <v>219</v>
      </c>
      <c r="B239" s="109">
        <v>17</v>
      </c>
      <c r="C239" s="7" t="s">
        <v>65</v>
      </c>
      <c r="D239" s="109" t="s">
        <v>545</v>
      </c>
      <c r="E239" s="109" t="s">
        <v>546</v>
      </c>
      <c r="F239" s="109">
        <v>8102357</v>
      </c>
    </row>
    <row r="240" spans="1:6" ht="30">
      <c r="A240" s="88">
        <f t="shared" si="3"/>
        <v>220</v>
      </c>
      <c r="B240" s="109">
        <v>69</v>
      </c>
      <c r="C240" s="7" t="s">
        <v>65</v>
      </c>
      <c r="D240" s="109" t="s">
        <v>547</v>
      </c>
      <c r="E240" s="109" t="s">
        <v>548</v>
      </c>
      <c r="F240" s="109">
        <v>8094886</v>
      </c>
    </row>
    <row r="241" spans="1:6" ht="30">
      <c r="A241" s="88">
        <f t="shared" si="3"/>
        <v>221</v>
      </c>
      <c r="B241" s="109">
        <v>1</v>
      </c>
      <c r="C241" s="7" t="s">
        <v>65</v>
      </c>
      <c r="D241" s="109" t="s">
        <v>549</v>
      </c>
      <c r="E241" s="109" t="s">
        <v>550</v>
      </c>
      <c r="F241" s="109">
        <v>8460061</v>
      </c>
    </row>
    <row r="242" spans="1:6" ht="15">
      <c r="A242" s="88">
        <f t="shared" si="3"/>
        <v>222</v>
      </c>
      <c r="B242" s="109">
        <v>1</v>
      </c>
      <c r="C242" s="7" t="s">
        <v>65</v>
      </c>
      <c r="D242" s="109" t="s">
        <v>551</v>
      </c>
      <c r="E242" s="109" t="s">
        <v>552</v>
      </c>
      <c r="F242" s="109">
        <v>9333521</v>
      </c>
    </row>
    <row r="243" spans="1:6" ht="45">
      <c r="A243" s="88">
        <f t="shared" si="3"/>
        <v>223</v>
      </c>
      <c r="B243" s="109">
        <v>4</v>
      </c>
      <c r="C243" s="7" t="s">
        <v>65</v>
      </c>
      <c r="D243" s="109" t="s">
        <v>553</v>
      </c>
      <c r="E243" s="109" t="s">
        <v>554</v>
      </c>
      <c r="F243" s="109">
        <v>8113756</v>
      </c>
    </row>
    <row r="244" spans="1:6" ht="45">
      <c r="A244" s="88">
        <f t="shared" si="3"/>
        <v>224</v>
      </c>
      <c r="B244" s="109">
        <v>1</v>
      </c>
      <c r="C244" s="7" t="s">
        <v>65</v>
      </c>
      <c r="D244" s="109" t="s">
        <v>555</v>
      </c>
      <c r="E244" s="109" t="s">
        <v>556</v>
      </c>
      <c r="F244" s="109">
        <v>8113795</v>
      </c>
    </row>
    <row r="245" spans="1:6" ht="30">
      <c r="A245" s="88">
        <f t="shared" si="3"/>
        <v>225</v>
      </c>
      <c r="B245" s="109">
        <v>3</v>
      </c>
      <c r="C245" s="7" t="s">
        <v>65</v>
      </c>
      <c r="D245" s="109" t="s">
        <v>557</v>
      </c>
      <c r="E245" s="109" t="s">
        <v>558</v>
      </c>
      <c r="F245" s="109">
        <v>8149471</v>
      </c>
    </row>
    <row r="246" spans="1:6" ht="30">
      <c r="A246" s="88">
        <f t="shared" si="3"/>
        <v>226</v>
      </c>
      <c r="B246" s="109">
        <v>3</v>
      </c>
      <c r="C246" s="7" t="s">
        <v>65</v>
      </c>
      <c r="D246" s="109" t="s">
        <v>559</v>
      </c>
      <c r="E246" s="109" t="s">
        <v>560</v>
      </c>
      <c r="F246" s="109">
        <v>8152072</v>
      </c>
    </row>
    <row r="247" spans="1:6" ht="45">
      <c r="A247" s="88">
        <f t="shared" si="3"/>
        <v>227</v>
      </c>
      <c r="B247" s="109">
        <v>1</v>
      </c>
      <c r="C247" s="7" t="s">
        <v>65</v>
      </c>
      <c r="D247" s="109" t="s">
        <v>561</v>
      </c>
      <c r="E247" s="109" t="s">
        <v>562</v>
      </c>
      <c r="F247" s="109">
        <v>8453146</v>
      </c>
    </row>
    <row r="248" spans="1:6" ht="45">
      <c r="A248" s="88">
        <f t="shared" si="3"/>
        <v>228</v>
      </c>
      <c r="B248" s="109">
        <v>3</v>
      </c>
      <c r="C248" s="7" t="s">
        <v>65</v>
      </c>
      <c r="D248" s="109" t="s">
        <v>563</v>
      </c>
      <c r="E248" s="109" t="s">
        <v>564</v>
      </c>
      <c r="F248" s="109">
        <v>5229230</v>
      </c>
    </row>
    <row r="249" spans="1:6" ht="30">
      <c r="A249" s="88">
        <f t="shared" si="3"/>
        <v>229</v>
      </c>
      <c r="B249" s="109">
        <v>1</v>
      </c>
      <c r="C249" s="7" t="s">
        <v>65</v>
      </c>
      <c r="D249" s="109" t="s">
        <v>565</v>
      </c>
      <c r="E249" s="109" t="s">
        <v>566</v>
      </c>
      <c r="F249" s="109" t="s">
        <v>567</v>
      </c>
    </row>
    <row r="250" spans="1:6" ht="15">
      <c r="A250" s="88">
        <f t="shared" si="3"/>
        <v>230</v>
      </c>
      <c r="B250" s="109">
        <v>10</v>
      </c>
      <c r="C250" s="7" t="s">
        <v>65</v>
      </c>
      <c r="D250" s="109" t="s">
        <v>568</v>
      </c>
      <c r="E250" s="109" t="s">
        <v>569</v>
      </c>
      <c r="F250" s="109">
        <v>8343677</v>
      </c>
    </row>
    <row r="251" spans="1:6" ht="30">
      <c r="A251" s="88">
        <f t="shared" si="3"/>
        <v>231</v>
      </c>
      <c r="B251" s="109">
        <v>8</v>
      </c>
      <c r="C251" s="7" t="s">
        <v>65</v>
      </c>
      <c r="D251" s="109" t="s">
        <v>570</v>
      </c>
      <c r="E251" s="109" t="s">
        <v>571</v>
      </c>
      <c r="F251" s="109">
        <v>8340000</v>
      </c>
    </row>
    <row r="252" spans="1:6" ht="15">
      <c r="A252" s="88">
        <f t="shared" si="3"/>
        <v>232</v>
      </c>
      <c r="B252" s="109">
        <v>1</v>
      </c>
      <c r="C252" s="7" t="s">
        <v>65</v>
      </c>
      <c r="D252" s="109" t="s">
        <v>572</v>
      </c>
      <c r="E252" s="109" t="s">
        <v>573</v>
      </c>
      <c r="F252" s="109">
        <v>9505522</v>
      </c>
    </row>
    <row r="253" spans="1:6" ht="45">
      <c r="A253" s="88">
        <f t="shared" si="3"/>
        <v>233</v>
      </c>
      <c r="B253" s="109">
        <v>1</v>
      </c>
      <c r="C253" s="7" t="s">
        <v>65</v>
      </c>
      <c r="D253" s="109" t="s">
        <v>574</v>
      </c>
      <c r="E253" s="109" t="s">
        <v>575</v>
      </c>
      <c r="F253" s="109">
        <v>8472849</v>
      </c>
    </row>
    <row r="254" spans="1:6" ht="30">
      <c r="A254" s="88">
        <f t="shared" si="3"/>
        <v>234</v>
      </c>
      <c r="B254" s="109">
        <v>1</v>
      </c>
      <c r="C254" s="7" t="s">
        <v>65</v>
      </c>
      <c r="D254" s="109" t="s">
        <v>576</v>
      </c>
      <c r="E254" s="109" t="s">
        <v>577</v>
      </c>
      <c r="F254" s="109">
        <v>8477002</v>
      </c>
    </row>
    <row r="255" spans="1:6" ht="30">
      <c r="A255" s="88">
        <f t="shared" si="3"/>
        <v>235</v>
      </c>
      <c r="B255" s="109">
        <v>1</v>
      </c>
      <c r="C255" s="7" t="s">
        <v>65</v>
      </c>
      <c r="D255" s="109" t="s">
        <v>578</v>
      </c>
      <c r="E255" s="109" t="s">
        <v>577</v>
      </c>
      <c r="F255" s="109">
        <v>8491460</v>
      </c>
    </row>
    <row r="256" spans="1:6" ht="30">
      <c r="A256" s="88">
        <f t="shared" si="3"/>
        <v>236</v>
      </c>
      <c r="B256" s="109">
        <v>1</v>
      </c>
      <c r="C256" s="7" t="s">
        <v>65</v>
      </c>
      <c r="D256" s="109" t="s">
        <v>579</v>
      </c>
      <c r="E256" s="109" t="s">
        <v>580</v>
      </c>
      <c r="F256" s="109">
        <v>8432428</v>
      </c>
    </row>
    <row r="257" spans="1:6" ht="30">
      <c r="A257" s="88">
        <f t="shared" si="3"/>
        <v>237</v>
      </c>
      <c r="B257" s="109">
        <v>1</v>
      </c>
      <c r="C257" s="7" t="s">
        <v>65</v>
      </c>
      <c r="D257" s="109" t="s">
        <v>581</v>
      </c>
      <c r="E257" s="109" t="s">
        <v>582</v>
      </c>
      <c r="F257" s="109">
        <v>9549693</v>
      </c>
    </row>
    <row r="258" spans="1:6" ht="15">
      <c r="A258" s="88">
        <f t="shared" si="3"/>
        <v>238</v>
      </c>
      <c r="B258" s="109">
        <v>1</v>
      </c>
      <c r="C258" s="7" t="s">
        <v>65</v>
      </c>
      <c r="D258" s="109" t="s">
        <v>583</v>
      </c>
      <c r="E258" s="109" t="s">
        <v>584</v>
      </c>
      <c r="F258" s="109">
        <v>9553516</v>
      </c>
    </row>
    <row r="259" spans="1:6" ht="15">
      <c r="A259" s="88">
        <f t="shared" si="3"/>
        <v>239</v>
      </c>
      <c r="B259" s="109">
        <v>1</v>
      </c>
      <c r="C259" s="7" t="s">
        <v>65</v>
      </c>
      <c r="D259" s="109" t="s">
        <v>585</v>
      </c>
      <c r="E259" s="109" t="s">
        <v>586</v>
      </c>
      <c r="F259" s="109">
        <v>8470928</v>
      </c>
    </row>
    <row r="260" spans="1:6" ht="45">
      <c r="A260" s="88">
        <f t="shared" si="3"/>
        <v>240</v>
      </c>
      <c r="B260" s="109">
        <v>1</v>
      </c>
      <c r="C260" s="7" t="s">
        <v>65</v>
      </c>
      <c r="D260" s="109" t="s">
        <v>587</v>
      </c>
      <c r="E260" s="109" t="s">
        <v>588</v>
      </c>
      <c r="F260" s="109">
        <v>8331916</v>
      </c>
    </row>
    <row r="261" spans="1:6" ht="30">
      <c r="A261" s="88">
        <f t="shared" si="3"/>
        <v>241</v>
      </c>
      <c r="B261" s="109">
        <v>1</v>
      </c>
      <c r="C261" s="7" t="s">
        <v>65</v>
      </c>
      <c r="D261" s="109" t="s">
        <v>589</v>
      </c>
      <c r="E261" s="109" t="s">
        <v>590</v>
      </c>
      <c r="F261" s="109">
        <v>8421019</v>
      </c>
    </row>
    <row r="262" spans="1:6" ht="30">
      <c r="A262" s="88">
        <f t="shared" si="3"/>
        <v>242</v>
      </c>
      <c r="B262" s="109">
        <v>1</v>
      </c>
      <c r="C262" s="7" t="s">
        <v>65</v>
      </c>
      <c r="D262" s="109" t="s">
        <v>591</v>
      </c>
      <c r="E262" s="109" t="s">
        <v>592</v>
      </c>
      <c r="F262" s="109">
        <v>8331020</v>
      </c>
    </row>
    <row r="263" spans="1:6" ht="15">
      <c r="A263" s="88">
        <f t="shared" si="3"/>
        <v>243</v>
      </c>
      <c r="B263" s="109">
        <v>1</v>
      </c>
      <c r="C263" s="7" t="s">
        <v>65</v>
      </c>
      <c r="D263" s="109" t="s">
        <v>593</v>
      </c>
      <c r="E263" s="109" t="s">
        <v>594</v>
      </c>
      <c r="F263" s="109">
        <v>8398256</v>
      </c>
    </row>
    <row r="264" spans="1:6" ht="15">
      <c r="A264" s="88">
        <f t="shared" si="3"/>
        <v>244</v>
      </c>
      <c r="B264" s="109">
        <v>20</v>
      </c>
      <c r="C264" s="7" t="s">
        <v>65</v>
      </c>
      <c r="D264" s="109" t="s">
        <v>595</v>
      </c>
      <c r="E264" s="109" t="s">
        <v>596</v>
      </c>
      <c r="F264" s="109">
        <v>8004546</v>
      </c>
    </row>
    <row r="265" spans="1:6" ht="15">
      <c r="A265" s="88">
        <f t="shared" si="3"/>
        <v>245</v>
      </c>
      <c r="B265" s="109">
        <v>1</v>
      </c>
      <c r="C265" s="7" t="s">
        <v>65</v>
      </c>
      <c r="D265" s="109" t="s">
        <v>597</v>
      </c>
      <c r="E265" s="109" t="s">
        <v>598</v>
      </c>
      <c r="F265" s="109">
        <v>8332661</v>
      </c>
    </row>
    <row r="266" spans="1:6" ht="15">
      <c r="A266" s="88">
        <f t="shared" si="3"/>
        <v>246</v>
      </c>
      <c r="B266" s="109">
        <v>1</v>
      </c>
      <c r="C266" s="7" t="s">
        <v>65</v>
      </c>
      <c r="D266" s="109" t="s">
        <v>599</v>
      </c>
      <c r="E266" s="109" t="s">
        <v>600</v>
      </c>
      <c r="F266" s="109">
        <v>8358489</v>
      </c>
    </row>
    <row r="267" spans="1:6" ht="15">
      <c r="A267" s="88">
        <f t="shared" si="3"/>
        <v>247</v>
      </c>
      <c r="B267" s="109">
        <v>1</v>
      </c>
      <c r="C267" s="7" t="s">
        <v>65</v>
      </c>
      <c r="D267" s="109" t="s">
        <v>601</v>
      </c>
      <c r="E267" s="109" t="s">
        <v>602</v>
      </c>
      <c r="F267" s="109">
        <v>8373349</v>
      </c>
    </row>
    <row r="268" spans="1:6" ht="45">
      <c r="A268" s="88">
        <f t="shared" si="3"/>
        <v>248</v>
      </c>
      <c r="B268" s="109">
        <v>2</v>
      </c>
      <c r="C268" s="7" t="s">
        <v>65</v>
      </c>
      <c r="D268" s="109" t="s">
        <v>603</v>
      </c>
      <c r="E268" s="109" t="s">
        <v>604</v>
      </c>
      <c r="F268" s="109">
        <v>9098726</v>
      </c>
    </row>
    <row r="269" spans="1:6" ht="30">
      <c r="A269" s="88">
        <f t="shared" si="3"/>
        <v>249</v>
      </c>
      <c r="B269" s="109">
        <v>1</v>
      </c>
      <c r="C269" s="7" t="s">
        <v>65</v>
      </c>
      <c r="D269" s="109" t="s">
        <v>605</v>
      </c>
      <c r="E269" s="109" t="s">
        <v>606</v>
      </c>
      <c r="F269" s="109">
        <v>8385325</v>
      </c>
    </row>
    <row r="270" spans="1:6" ht="15">
      <c r="A270" s="88">
        <f t="shared" si="3"/>
        <v>250</v>
      </c>
      <c r="B270" s="109">
        <v>1</v>
      </c>
      <c r="C270" s="7" t="s">
        <v>65</v>
      </c>
      <c r="D270" s="109" t="s">
        <v>607</v>
      </c>
      <c r="E270" s="109" t="s">
        <v>608</v>
      </c>
      <c r="F270" s="109">
        <v>8130632</v>
      </c>
    </row>
    <row r="271" spans="1:6" ht="30">
      <c r="A271" s="88">
        <f t="shared" si="3"/>
        <v>251</v>
      </c>
      <c r="B271" s="109">
        <v>1</v>
      </c>
      <c r="C271" s="7" t="s">
        <v>65</v>
      </c>
      <c r="D271" s="109" t="s">
        <v>609</v>
      </c>
      <c r="E271" s="109" t="s">
        <v>610</v>
      </c>
      <c r="F271" s="109">
        <v>8332380</v>
      </c>
    </row>
    <row r="272" spans="1:6" ht="15">
      <c r="A272" s="88">
        <f t="shared" si="3"/>
        <v>252</v>
      </c>
      <c r="B272" s="109">
        <v>1</v>
      </c>
      <c r="C272" s="7" t="s">
        <v>65</v>
      </c>
      <c r="D272" s="109" t="s">
        <v>611</v>
      </c>
      <c r="E272" s="109" t="s">
        <v>612</v>
      </c>
      <c r="F272" s="109">
        <v>8444314</v>
      </c>
    </row>
    <row r="273" spans="1:6" ht="30">
      <c r="A273" s="88">
        <f t="shared" si="3"/>
        <v>253</v>
      </c>
      <c r="B273" s="109">
        <v>1</v>
      </c>
      <c r="C273" s="7" t="s">
        <v>65</v>
      </c>
      <c r="D273" s="109" t="s">
        <v>613</v>
      </c>
      <c r="E273" s="109" t="s">
        <v>614</v>
      </c>
      <c r="F273" s="109">
        <v>8429166</v>
      </c>
    </row>
    <row r="274" spans="1:6" ht="15">
      <c r="A274" s="88">
        <f t="shared" si="3"/>
        <v>254</v>
      </c>
      <c r="B274" s="109">
        <v>1</v>
      </c>
      <c r="C274" s="7" t="s">
        <v>65</v>
      </c>
      <c r="D274" s="109" t="s">
        <v>615</v>
      </c>
      <c r="E274" s="109" t="s">
        <v>616</v>
      </c>
      <c r="F274" s="109">
        <v>8452951</v>
      </c>
    </row>
    <row r="275" spans="1:6" ht="30">
      <c r="A275" s="88">
        <f t="shared" si="3"/>
        <v>255</v>
      </c>
      <c r="B275" s="109">
        <v>1</v>
      </c>
      <c r="C275" s="7" t="s">
        <v>65</v>
      </c>
      <c r="D275" s="109" t="s">
        <v>617</v>
      </c>
      <c r="E275" s="109" t="s">
        <v>618</v>
      </c>
      <c r="F275" s="109">
        <v>8452949</v>
      </c>
    </row>
    <row r="276" spans="1:6" ht="30">
      <c r="A276" s="88">
        <f t="shared" si="3"/>
        <v>256</v>
      </c>
      <c r="B276" s="109">
        <v>1</v>
      </c>
      <c r="C276" s="7" t="s">
        <v>65</v>
      </c>
      <c r="D276" s="109" t="s">
        <v>619</v>
      </c>
      <c r="E276" s="109" t="s">
        <v>620</v>
      </c>
      <c r="F276" s="109">
        <v>8452952</v>
      </c>
    </row>
    <row r="277" spans="1:6" ht="15">
      <c r="A277" s="88">
        <f t="shared" si="3"/>
        <v>257</v>
      </c>
      <c r="B277" s="109">
        <v>1</v>
      </c>
      <c r="C277" s="7" t="s">
        <v>65</v>
      </c>
      <c r="D277" s="109" t="s">
        <v>621</v>
      </c>
      <c r="E277" s="109" t="s">
        <v>622</v>
      </c>
      <c r="F277" s="109">
        <v>8452963</v>
      </c>
    </row>
    <row r="278" spans="1:6" ht="30">
      <c r="A278" s="88">
        <f t="shared" si="3"/>
        <v>258</v>
      </c>
      <c r="B278" s="109">
        <v>5</v>
      </c>
      <c r="C278" s="7" t="s">
        <v>65</v>
      </c>
      <c r="D278" s="109" t="s">
        <v>623</v>
      </c>
      <c r="E278" s="109" t="s">
        <v>624</v>
      </c>
      <c r="F278" s="109">
        <v>8452954</v>
      </c>
    </row>
    <row r="279" spans="1:6" ht="15">
      <c r="A279" s="88">
        <f t="shared" ref="A279:A292" si="4">+A278+1</f>
        <v>259</v>
      </c>
      <c r="B279" s="109">
        <v>1</v>
      </c>
      <c r="C279" s="7" t="s">
        <v>65</v>
      </c>
      <c r="D279" s="109" t="s">
        <v>625</v>
      </c>
      <c r="E279" s="109" t="s">
        <v>626</v>
      </c>
      <c r="F279" s="109">
        <v>8448859</v>
      </c>
    </row>
    <row r="280" spans="1:6" ht="30">
      <c r="A280" s="88">
        <f t="shared" si="4"/>
        <v>260</v>
      </c>
      <c r="B280" s="109">
        <v>30</v>
      </c>
      <c r="C280" s="7" t="s">
        <v>65</v>
      </c>
      <c r="D280" s="109" t="s">
        <v>627</v>
      </c>
      <c r="E280" s="109" t="s">
        <v>628</v>
      </c>
      <c r="F280" s="109">
        <v>8306502</v>
      </c>
    </row>
    <row r="281" spans="1:6" ht="30">
      <c r="A281" s="88">
        <f t="shared" si="4"/>
        <v>261</v>
      </c>
      <c r="B281" s="109">
        <v>1</v>
      </c>
      <c r="C281" s="7" t="s">
        <v>65</v>
      </c>
      <c r="D281" s="109" t="s">
        <v>629</v>
      </c>
      <c r="E281" s="109" t="s">
        <v>630</v>
      </c>
      <c r="F281" s="109">
        <v>8314947</v>
      </c>
    </row>
    <row r="282" spans="1:6" ht="30">
      <c r="A282" s="88">
        <f t="shared" si="4"/>
        <v>262</v>
      </c>
      <c r="B282" s="109">
        <v>1</v>
      </c>
      <c r="C282" s="7" t="s">
        <v>65</v>
      </c>
      <c r="D282" s="109" t="s">
        <v>631</v>
      </c>
      <c r="E282" s="109" t="s">
        <v>632</v>
      </c>
      <c r="F282" s="109">
        <v>8365925</v>
      </c>
    </row>
    <row r="283" spans="1:6" ht="15">
      <c r="A283" s="88">
        <f t="shared" si="4"/>
        <v>263</v>
      </c>
      <c r="B283" s="109">
        <v>1</v>
      </c>
      <c r="C283" s="7" t="s">
        <v>65</v>
      </c>
      <c r="D283" s="109" t="s">
        <v>633</v>
      </c>
      <c r="E283" s="109" t="s">
        <v>634</v>
      </c>
      <c r="F283" s="109">
        <v>1945476</v>
      </c>
    </row>
    <row r="284" spans="1:6" ht="30">
      <c r="A284" s="88">
        <f t="shared" si="4"/>
        <v>264</v>
      </c>
      <c r="B284" s="109">
        <v>1</v>
      </c>
      <c r="C284" s="7" t="s">
        <v>65</v>
      </c>
      <c r="D284" s="109" t="s">
        <v>635</v>
      </c>
      <c r="E284" s="109" t="s">
        <v>636</v>
      </c>
      <c r="F284" s="109">
        <v>1967354</v>
      </c>
    </row>
    <row r="285" spans="1:6" ht="45">
      <c r="A285" s="88">
        <f t="shared" si="4"/>
        <v>265</v>
      </c>
      <c r="B285" s="109">
        <v>1</v>
      </c>
      <c r="C285" s="7" t="s">
        <v>65</v>
      </c>
      <c r="D285" s="109" t="s">
        <v>637</v>
      </c>
      <c r="E285" s="109" t="s">
        <v>638</v>
      </c>
      <c r="F285" s="109">
        <v>8465304</v>
      </c>
    </row>
    <row r="286" spans="1:6" ht="45">
      <c r="A286" s="88">
        <f t="shared" si="4"/>
        <v>266</v>
      </c>
      <c r="B286" s="109">
        <v>1</v>
      </c>
      <c r="C286" s="7" t="s">
        <v>65</v>
      </c>
      <c r="D286" s="109" t="s">
        <v>639</v>
      </c>
      <c r="E286" s="109" t="s">
        <v>640</v>
      </c>
      <c r="F286" s="109">
        <v>8457838</v>
      </c>
    </row>
    <row r="287" spans="1:6" ht="15">
      <c r="A287" s="88">
        <f t="shared" si="4"/>
        <v>267</v>
      </c>
      <c r="B287" s="109">
        <v>1</v>
      </c>
      <c r="C287" s="7" t="s">
        <v>65</v>
      </c>
      <c r="D287" s="109" t="s">
        <v>641</v>
      </c>
      <c r="E287" s="109" t="s">
        <v>569</v>
      </c>
      <c r="F287" s="109">
        <v>8494098</v>
      </c>
    </row>
    <row r="288" spans="1:6" ht="15">
      <c r="A288" s="88">
        <f t="shared" si="4"/>
        <v>268</v>
      </c>
      <c r="B288" s="109">
        <v>1</v>
      </c>
      <c r="C288" s="7" t="s">
        <v>65</v>
      </c>
      <c r="D288" s="109" t="s">
        <v>642</v>
      </c>
      <c r="E288" s="109" t="s">
        <v>643</v>
      </c>
      <c r="F288" s="109">
        <v>8261101</v>
      </c>
    </row>
    <row r="289" spans="1:6" ht="45">
      <c r="A289" s="88">
        <f t="shared" si="4"/>
        <v>269</v>
      </c>
      <c r="B289" s="109">
        <v>10</v>
      </c>
      <c r="C289" s="7" t="s">
        <v>65</v>
      </c>
      <c r="D289" s="109" t="s">
        <v>644</v>
      </c>
      <c r="E289" s="109" t="s">
        <v>645</v>
      </c>
      <c r="F289" s="109">
        <v>8409404</v>
      </c>
    </row>
    <row r="290" spans="1:6" ht="30">
      <c r="A290" s="88">
        <f t="shared" si="4"/>
        <v>270</v>
      </c>
      <c r="B290" s="109">
        <v>1</v>
      </c>
      <c r="C290" s="7" t="s">
        <v>65</v>
      </c>
      <c r="D290" s="109" t="s">
        <v>646</v>
      </c>
      <c r="E290" s="109" t="s">
        <v>647</v>
      </c>
      <c r="F290" s="109">
        <v>2082048</v>
      </c>
    </row>
    <row r="291" spans="1:6" ht="30">
      <c r="A291" s="88">
        <f t="shared" si="4"/>
        <v>271</v>
      </c>
      <c r="B291" s="109">
        <v>1</v>
      </c>
      <c r="C291" s="7" t="s">
        <v>65</v>
      </c>
      <c r="D291" s="109" t="s">
        <v>648</v>
      </c>
      <c r="E291" s="109" t="s">
        <v>649</v>
      </c>
      <c r="F291" s="109">
        <v>8276617</v>
      </c>
    </row>
    <row r="292" spans="1:6" ht="30">
      <c r="A292" s="88">
        <f t="shared" si="4"/>
        <v>272</v>
      </c>
      <c r="B292" s="109">
        <v>1</v>
      </c>
      <c r="C292" s="7" t="s">
        <v>65</v>
      </c>
      <c r="D292" s="109" t="s">
        <v>650</v>
      </c>
      <c r="E292" s="109" t="s">
        <v>651</v>
      </c>
      <c r="F292" s="109">
        <v>8403348</v>
      </c>
    </row>
  </sheetData>
  <mergeCells count="6">
    <mergeCell ref="F19:F20"/>
    <mergeCell ref="A19:A20"/>
    <mergeCell ref="B19:B20"/>
    <mergeCell ref="C19:C20"/>
    <mergeCell ref="D19:D20"/>
    <mergeCell ref="E19: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Planilla Nacional</vt:lpstr>
      <vt:lpstr>Planilla Extranjero</vt:lpstr>
      <vt:lpstr>Completar SOFSE</vt:lpstr>
      <vt:lpstr>'Planilla Extranjero'!Área_de_impresión</vt:lpstr>
      <vt:lpstr>'Planilla Nacional'!Área_de_impresión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2019-09-23T14:54:39Z</dcterms:modified>
</cp:coreProperties>
</file>