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240" yWindow="105" windowWidth="14805" windowHeight="8010" activeTab="1"/>
  </bookViews>
  <sheets>
    <sheet name="Planilla Nacional" sheetId="2" r:id="rId1"/>
    <sheet name="Planilla Extranjero" sheetId="6" r:id="rId2"/>
    <sheet name="Completar SOFSE" sheetId="4" r:id="rId3"/>
  </sheets>
  <definedNames>
    <definedName name="_xlnm.Print_Area" localSheetId="1">'Planilla Extranjero'!$B$720:$L$729</definedName>
    <definedName name="_xlnm.Print_Area" localSheetId="0">'Planilla Nacional'!$B$2:$K$166</definedName>
  </definedNames>
  <calcPr calcId="152511"/>
</workbook>
</file>

<file path=xl/calcChain.xml><?xml version="1.0" encoding="utf-8"?>
<calcChain xmlns="http://schemas.openxmlformats.org/spreadsheetml/2006/main">
  <c r="D722" i="6" l="1"/>
  <c r="D723" i="6"/>
  <c r="D724" i="6"/>
  <c r="D161" i="2" l="1"/>
  <c r="C15" i="6" l="1"/>
  <c r="D15" i="6" s="1"/>
  <c r="D11" i="6"/>
  <c r="D8" i="6"/>
  <c r="D7" i="6"/>
  <c r="D6" i="6"/>
  <c r="D5" i="6"/>
  <c r="C20" i="6" l="1"/>
  <c r="H15" i="6"/>
  <c r="G15" i="6"/>
  <c r="F15" i="6"/>
  <c r="E15" i="6"/>
  <c r="C25" i="6" l="1"/>
  <c r="L19" i="6"/>
  <c r="L17" i="6"/>
  <c r="L15" i="6"/>
  <c r="L18" i="6"/>
  <c r="L16" i="6"/>
  <c r="C30" i="6" l="1"/>
  <c r="C35" i="6"/>
  <c r="C40" i="6" l="1"/>
  <c r="D11" i="2"/>
  <c r="C45" i="6" l="1"/>
  <c r="D6" i="2"/>
  <c r="C50" i="6" l="1"/>
  <c r="C55" i="6"/>
  <c r="D162" i="2"/>
  <c r="D160" i="2"/>
  <c r="D159" i="2"/>
  <c r="C60" i="6" l="1"/>
  <c r="D5" i="2"/>
  <c r="B15" i="2"/>
  <c r="A22" i="4"/>
  <c r="D8" i="2"/>
  <c r="D7" i="2"/>
  <c r="G15" i="2" l="1"/>
  <c r="C15" i="2"/>
  <c r="D15" i="2"/>
  <c r="E15" i="2"/>
  <c r="F15" i="2"/>
  <c r="G20" i="6"/>
  <c r="H20" i="6"/>
  <c r="E20" i="6"/>
  <c r="F20" i="6"/>
  <c r="D20" i="6"/>
  <c r="C65" i="6"/>
  <c r="C70" i="6" s="1"/>
  <c r="C75" i="6" s="1"/>
  <c r="B16" i="2"/>
  <c r="A23" i="4"/>
  <c r="F25" i="6" l="1"/>
  <c r="E25" i="6"/>
  <c r="H25" i="6"/>
  <c r="G30" i="6"/>
  <c r="G16" i="2"/>
  <c r="C16" i="2"/>
  <c r="D16" i="2"/>
  <c r="E16" i="2"/>
  <c r="F16" i="2"/>
  <c r="L23" i="6"/>
  <c r="L22" i="6"/>
  <c r="L24" i="6"/>
  <c r="L20" i="6"/>
  <c r="L21" i="6"/>
  <c r="D25" i="6"/>
  <c r="A24" i="4"/>
  <c r="G25" i="6"/>
  <c r="C80" i="6"/>
  <c r="B17" i="2"/>
  <c r="K15" i="2"/>
  <c r="J15" i="2"/>
  <c r="A25" i="4"/>
  <c r="C17" i="2" l="1"/>
  <c r="D17" i="2"/>
  <c r="E17" i="2"/>
  <c r="F17" i="2"/>
  <c r="F35" i="6"/>
  <c r="F30" i="6"/>
  <c r="D35" i="6"/>
  <c r="H35" i="6"/>
  <c r="L29" i="6"/>
  <c r="L28" i="6"/>
  <c r="L27" i="6"/>
  <c r="L26" i="6"/>
  <c r="L25" i="6"/>
  <c r="E35" i="6"/>
  <c r="G35" i="6"/>
  <c r="H30" i="6"/>
  <c r="F40" i="6"/>
  <c r="E30" i="6"/>
  <c r="E40" i="6"/>
  <c r="D30" i="6"/>
  <c r="C85" i="6"/>
  <c r="G17" i="2"/>
  <c r="B18" i="2"/>
  <c r="J16" i="2"/>
  <c r="K16" i="2"/>
  <c r="A26" i="4"/>
  <c r="L37" i="6" l="1"/>
  <c r="L36" i="6"/>
  <c r="L39" i="6"/>
  <c r="L35" i="6"/>
  <c r="L38" i="6"/>
  <c r="C18" i="2"/>
  <c r="D18" i="2"/>
  <c r="E18" i="2"/>
  <c r="F18" i="2"/>
  <c r="G40" i="6"/>
  <c r="H40" i="6"/>
  <c r="F45" i="6"/>
  <c r="L31" i="6"/>
  <c r="L33" i="6"/>
  <c r="L34" i="6"/>
  <c r="L30" i="6"/>
  <c r="L32" i="6"/>
  <c r="E45" i="6"/>
  <c r="D40" i="6"/>
  <c r="D45" i="6"/>
  <c r="C90" i="6"/>
  <c r="G18" i="2"/>
  <c r="K17" i="2"/>
  <c r="J17" i="2"/>
  <c r="B19" i="2"/>
  <c r="A27" i="4"/>
  <c r="E50" i="6" l="1"/>
  <c r="C19" i="2"/>
  <c r="D19" i="2"/>
  <c r="E19" i="2"/>
  <c r="F19" i="2"/>
  <c r="L45" i="6"/>
  <c r="L47" i="6"/>
  <c r="L48" i="6"/>
  <c r="L49" i="6"/>
  <c r="L46" i="6"/>
  <c r="L41" i="6"/>
  <c r="L44" i="6"/>
  <c r="L40" i="6"/>
  <c r="L42" i="6"/>
  <c r="L43" i="6"/>
  <c r="A28" i="4"/>
  <c r="G45" i="6"/>
  <c r="G50" i="6"/>
  <c r="C95" i="6"/>
  <c r="C100" i="6" s="1"/>
  <c r="C105" i="6" s="1"/>
  <c r="C110" i="6" s="1"/>
  <c r="G19" i="2"/>
  <c r="J18" i="2"/>
  <c r="K18" i="2"/>
  <c r="B20" i="2"/>
  <c r="A29" i="4" l="1"/>
  <c r="B22" i="2"/>
  <c r="D55" i="6"/>
  <c r="F50" i="6"/>
  <c r="D50" i="6"/>
  <c r="C20" i="2"/>
  <c r="D20" i="2"/>
  <c r="E20" i="2"/>
  <c r="F20" i="2"/>
  <c r="C115" i="6"/>
  <c r="G20" i="2"/>
  <c r="K19" i="2"/>
  <c r="J19" i="2"/>
  <c r="B21" i="2"/>
  <c r="L55" i="6" l="1"/>
  <c r="L58" i="6"/>
  <c r="L56" i="6"/>
  <c r="L59" i="6"/>
  <c r="L57" i="6"/>
  <c r="L51" i="6"/>
  <c r="L50" i="6"/>
  <c r="L52" i="6"/>
  <c r="L54" i="6"/>
  <c r="L53" i="6"/>
  <c r="C22" i="2"/>
  <c r="D22" i="2"/>
  <c r="E22" i="2"/>
  <c r="F22" i="2"/>
  <c r="G22" i="2"/>
  <c r="A30" i="4"/>
  <c r="B23" i="2"/>
  <c r="G55" i="6"/>
  <c r="D60" i="6"/>
  <c r="E55" i="6"/>
  <c r="F60" i="6"/>
  <c r="C21" i="2"/>
  <c r="D21" i="2"/>
  <c r="E21" i="2"/>
  <c r="F21" i="2"/>
  <c r="C120" i="6"/>
  <c r="G21" i="2"/>
  <c r="J20" i="2"/>
  <c r="K20" i="2"/>
  <c r="A31" i="4" l="1"/>
  <c r="B24" i="2"/>
  <c r="E65" i="6"/>
  <c r="H65" i="6"/>
  <c r="H60" i="6"/>
  <c r="G60" i="6"/>
  <c r="K22" i="2"/>
  <c r="J22" i="2"/>
  <c r="L428" i="6"/>
  <c r="L436" i="6"/>
  <c r="L444" i="6"/>
  <c r="L452" i="6"/>
  <c r="L460" i="6"/>
  <c r="L468" i="6"/>
  <c r="L427" i="6"/>
  <c r="L445" i="6"/>
  <c r="L461" i="6"/>
  <c r="L473" i="6"/>
  <c r="L481" i="6"/>
  <c r="L489" i="6"/>
  <c r="L497" i="6"/>
  <c r="L505" i="6"/>
  <c r="L513" i="6"/>
  <c r="L521" i="6"/>
  <c r="L529" i="6"/>
  <c r="L537" i="6"/>
  <c r="L545" i="6"/>
  <c r="L553" i="6"/>
  <c r="L561" i="6"/>
  <c r="L569" i="6"/>
  <c r="L577" i="6"/>
  <c r="L585" i="6"/>
  <c r="L593" i="6"/>
  <c r="L601" i="6"/>
  <c r="L609" i="6"/>
  <c r="L617" i="6"/>
  <c r="L625" i="6"/>
  <c r="L633" i="6"/>
  <c r="L641" i="6"/>
  <c r="L649" i="6"/>
  <c r="L657" i="6"/>
  <c r="L665" i="6"/>
  <c r="L673" i="6"/>
  <c r="L681" i="6"/>
  <c r="L689" i="6"/>
  <c r="L697" i="6"/>
  <c r="L705" i="6"/>
  <c r="L713" i="6"/>
  <c r="L435" i="6"/>
  <c r="L451" i="6"/>
  <c r="L467" i="6"/>
  <c r="L476" i="6"/>
  <c r="L484" i="6"/>
  <c r="L492" i="6"/>
  <c r="L500" i="6"/>
  <c r="L508" i="6"/>
  <c r="L516" i="6"/>
  <c r="L524" i="6"/>
  <c r="L532" i="6"/>
  <c r="L546" i="6"/>
  <c r="L562" i="6"/>
  <c r="L578" i="6"/>
  <c r="L594" i="6"/>
  <c r="L610" i="6"/>
  <c r="L626" i="6"/>
  <c r="L642" i="6"/>
  <c r="L658" i="6"/>
  <c r="L430" i="6"/>
  <c r="L438" i="6"/>
  <c r="L446" i="6"/>
  <c r="L454" i="6"/>
  <c r="L462" i="6"/>
  <c r="L433" i="6"/>
  <c r="L449" i="6"/>
  <c r="L465" i="6"/>
  <c r="L475" i="6"/>
  <c r="L483" i="6"/>
  <c r="L491" i="6"/>
  <c r="L499" i="6"/>
  <c r="L507" i="6"/>
  <c r="L515" i="6"/>
  <c r="L523" i="6"/>
  <c r="L531" i="6"/>
  <c r="L539" i="6"/>
  <c r="L547" i="6"/>
  <c r="L555" i="6"/>
  <c r="L563" i="6"/>
  <c r="L571" i="6"/>
  <c r="L579" i="6"/>
  <c r="L587" i="6"/>
  <c r="L595" i="6"/>
  <c r="L603" i="6"/>
  <c r="L611" i="6"/>
  <c r="L619" i="6"/>
  <c r="L627" i="6"/>
  <c r="L635" i="6"/>
  <c r="L643" i="6"/>
  <c r="L651" i="6"/>
  <c r="L659" i="6"/>
  <c r="L667" i="6"/>
  <c r="L675" i="6"/>
  <c r="L683" i="6"/>
  <c r="L691" i="6"/>
  <c r="L699" i="6"/>
  <c r="L707" i="6"/>
  <c r="L715" i="6"/>
  <c r="L425" i="6"/>
  <c r="L439" i="6"/>
  <c r="L455" i="6"/>
  <c r="L470" i="6"/>
  <c r="L478" i="6"/>
  <c r="L486" i="6"/>
  <c r="L494" i="6"/>
  <c r="L502" i="6"/>
  <c r="L510" i="6"/>
  <c r="L518" i="6"/>
  <c r="L526" i="6"/>
  <c r="L534" i="6"/>
  <c r="L550" i="6"/>
  <c r="L566" i="6"/>
  <c r="L582" i="6"/>
  <c r="L598" i="6"/>
  <c r="L614" i="6"/>
  <c r="L630" i="6"/>
  <c r="L646" i="6"/>
  <c r="L662" i="6"/>
  <c r="L432" i="6"/>
  <c r="L440" i="6"/>
  <c r="L448" i="6"/>
  <c r="L456" i="6"/>
  <c r="L464" i="6"/>
  <c r="L437" i="6"/>
  <c r="L453" i="6"/>
  <c r="L469" i="6"/>
  <c r="L477" i="6"/>
  <c r="L485" i="6"/>
  <c r="L493" i="6"/>
  <c r="L501" i="6"/>
  <c r="L509" i="6"/>
  <c r="L517" i="6"/>
  <c r="L525" i="6"/>
  <c r="L533" i="6"/>
  <c r="L541" i="6"/>
  <c r="L549" i="6"/>
  <c r="L557" i="6"/>
  <c r="L565" i="6"/>
  <c r="L573" i="6"/>
  <c r="L581" i="6"/>
  <c r="L589" i="6"/>
  <c r="L597" i="6"/>
  <c r="L605" i="6"/>
  <c r="L613" i="6"/>
  <c r="L621" i="6"/>
  <c r="L629" i="6"/>
  <c r="L637" i="6"/>
  <c r="L645" i="6"/>
  <c r="L653" i="6"/>
  <c r="L661" i="6"/>
  <c r="L669" i="6"/>
  <c r="L677" i="6"/>
  <c r="L685" i="6"/>
  <c r="L693" i="6"/>
  <c r="L701" i="6"/>
  <c r="L709" i="6"/>
  <c r="L717" i="6"/>
  <c r="L429" i="6"/>
  <c r="L443" i="6"/>
  <c r="L459" i="6"/>
  <c r="L472" i="6"/>
  <c r="L480" i="6"/>
  <c r="L488" i="6"/>
  <c r="L496" i="6"/>
  <c r="L504" i="6"/>
  <c r="L512" i="6"/>
  <c r="L426" i="6"/>
  <c r="L458" i="6"/>
  <c r="L479" i="6"/>
  <c r="L511" i="6"/>
  <c r="L543" i="6"/>
  <c r="L575" i="6"/>
  <c r="L607" i="6"/>
  <c r="L639" i="6"/>
  <c r="L671" i="6"/>
  <c r="L703" i="6"/>
  <c r="L463" i="6"/>
  <c r="L498" i="6"/>
  <c r="L522" i="6"/>
  <c r="L542" i="6"/>
  <c r="L574" i="6"/>
  <c r="L606" i="6"/>
  <c r="L638" i="6"/>
  <c r="L670" i="6"/>
  <c r="L686" i="6"/>
  <c r="L702" i="6"/>
  <c r="L718" i="6"/>
  <c r="L265" i="6"/>
  <c r="L273" i="6"/>
  <c r="L281" i="6"/>
  <c r="L289" i="6"/>
  <c r="L297" i="6"/>
  <c r="L305" i="6"/>
  <c r="L313" i="6"/>
  <c r="L321" i="6"/>
  <c r="L329" i="6"/>
  <c r="L337" i="6"/>
  <c r="L345" i="6"/>
  <c r="L353" i="6"/>
  <c r="L361" i="6"/>
  <c r="L369" i="6"/>
  <c r="L377" i="6"/>
  <c r="L385" i="6"/>
  <c r="L393" i="6"/>
  <c r="L401" i="6"/>
  <c r="L409" i="6"/>
  <c r="L417" i="6"/>
  <c r="L186" i="6"/>
  <c r="L194" i="6"/>
  <c r="L201" i="6"/>
  <c r="L209" i="6"/>
  <c r="L217" i="6"/>
  <c r="L225" i="6"/>
  <c r="L233" i="6"/>
  <c r="L241" i="6"/>
  <c r="L249" i="6"/>
  <c r="L257" i="6"/>
  <c r="L145" i="6"/>
  <c r="L152" i="6"/>
  <c r="L160" i="6"/>
  <c r="L168" i="6"/>
  <c r="L176" i="6"/>
  <c r="L184" i="6"/>
  <c r="L133" i="6"/>
  <c r="L141" i="6"/>
  <c r="L115" i="6"/>
  <c r="L122" i="6"/>
  <c r="L544" i="6"/>
  <c r="L560" i="6"/>
  <c r="L576" i="6"/>
  <c r="L592" i="6"/>
  <c r="L608" i="6"/>
  <c r="L624" i="6"/>
  <c r="L640" i="6"/>
  <c r="L656" i="6"/>
  <c r="L672" i="6"/>
  <c r="L688" i="6"/>
  <c r="L704" i="6"/>
  <c r="L266" i="6"/>
  <c r="L274" i="6"/>
  <c r="L282" i="6"/>
  <c r="L290" i="6"/>
  <c r="L298" i="6"/>
  <c r="L306" i="6"/>
  <c r="L314" i="6"/>
  <c r="L322" i="6"/>
  <c r="L330" i="6"/>
  <c r="L338" i="6"/>
  <c r="L350" i="6"/>
  <c r="L366" i="6"/>
  <c r="L382" i="6"/>
  <c r="L398" i="6"/>
  <c r="L414" i="6"/>
  <c r="L193" i="6"/>
  <c r="L210" i="6"/>
  <c r="L226" i="6"/>
  <c r="L242" i="6"/>
  <c r="L258" i="6"/>
  <c r="L157" i="6"/>
  <c r="L173" i="6"/>
  <c r="L132" i="6"/>
  <c r="L110" i="6"/>
  <c r="L344" i="6"/>
  <c r="L360" i="6"/>
  <c r="L376" i="6"/>
  <c r="L392" i="6"/>
  <c r="L408" i="6"/>
  <c r="L424" i="6"/>
  <c r="L196" i="6"/>
  <c r="L212" i="6"/>
  <c r="L228" i="6"/>
  <c r="L244" i="6"/>
  <c r="L260" i="6"/>
  <c r="L155" i="6"/>
  <c r="L171" i="6"/>
  <c r="L125" i="6"/>
  <c r="L138" i="6"/>
  <c r="L123" i="6"/>
  <c r="L108" i="6"/>
  <c r="L100" i="6"/>
  <c r="L97" i="6"/>
  <c r="L89" i="6"/>
  <c r="L82" i="6"/>
  <c r="L98" i="6"/>
  <c r="L90" i="6"/>
  <c r="L81" i="6"/>
  <c r="L72" i="6"/>
  <c r="L67" i="6"/>
  <c r="L62" i="6"/>
  <c r="L61" i="6"/>
  <c r="L450" i="6"/>
  <c r="L471" i="6"/>
  <c r="L535" i="6"/>
  <c r="L599" i="6"/>
  <c r="L663" i="6"/>
  <c r="L695" i="6"/>
  <c r="L447" i="6"/>
  <c r="L520" i="6"/>
  <c r="L570" i="6"/>
  <c r="L666" i="6"/>
  <c r="L698" i="6"/>
  <c r="L279" i="6"/>
  <c r="L303" i="6"/>
  <c r="L319" i="6"/>
  <c r="L343" i="6"/>
  <c r="L375" i="6"/>
  <c r="L399" i="6"/>
  <c r="L415" i="6"/>
  <c r="L199" i="6"/>
  <c r="L215" i="6"/>
  <c r="L239" i="6"/>
  <c r="L434" i="6"/>
  <c r="L466" i="6"/>
  <c r="L441" i="6"/>
  <c r="L487" i="6"/>
  <c r="L519" i="6"/>
  <c r="L551" i="6"/>
  <c r="L583" i="6"/>
  <c r="L615" i="6"/>
  <c r="L647" i="6"/>
  <c r="L679" i="6"/>
  <c r="L711" i="6"/>
  <c r="L474" i="6"/>
  <c r="L506" i="6"/>
  <c r="L528" i="6"/>
  <c r="L554" i="6"/>
  <c r="L586" i="6"/>
  <c r="L618" i="6"/>
  <c r="L650" i="6"/>
  <c r="L674" i="6"/>
  <c r="L690" i="6"/>
  <c r="L706" i="6"/>
  <c r="L267" i="6"/>
  <c r="L275" i="6"/>
  <c r="L283" i="6"/>
  <c r="L291" i="6"/>
  <c r="L299" i="6"/>
  <c r="L307" i="6"/>
  <c r="L315" i="6"/>
  <c r="L323" i="6"/>
  <c r="L331" i="6"/>
  <c r="L339" i="6"/>
  <c r="L347" i="6"/>
  <c r="L355" i="6"/>
  <c r="L363" i="6"/>
  <c r="L371" i="6"/>
  <c r="L379" i="6"/>
  <c r="L387" i="6"/>
  <c r="L395" i="6"/>
  <c r="L403" i="6"/>
  <c r="L411" i="6"/>
  <c r="L419" i="6"/>
  <c r="L188" i="6"/>
  <c r="L195" i="6"/>
  <c r="L203" i="6"/>
  <c r="L211" i="6"/>
  <c r="L219" i="6"/>
  <c r="L227" i="6"/>
  <c r="L235" i="6"/>
  <c r="L243" i="6"/>
  <c r="L251" i="6"/>
  <c r="L259" i="6"/>
  <c r="L147" i="6"/>
  <c r="L154" i="6"/>
  <c r="L162" i="6"/>
  <c r="L170" i="6"/>
  <c r="L178" i="6"/>
  <c r="L126" i="6"/>
  <c r="L135" i="6"/>
  <c r="L143" i="6"/>
  <c r="L117" i="6"/>
  <c r="L124" i="6"/>
  <c r="L548" i="6"/>
  <c r="L564" i="6"/>
  <c r="L580" i="6"/>
  <c r="L596" i="6"/>
  <c r="L612" i="6"/>
  <c r="L628" i="6"/>
  <c r="L644" i="6"/>
  <c r="L660" i="6"/>
  <c r="L676" i="6"/>
  <c r="L692" i="6"/>
  <c r="L708" i="6"/>
  <c r="L268" i="6"/>
  <c r="L276" i="6"/>
  <c r="L284" i="6"/>
  <c r="L292" i="6"/>
  <c r="L300" i="6"/>
  <c r="L308" i="6"/>
  <c r="L316" i="6"/>
  <c r="L324" i="6"/>
  <c r="L332" i="6"/>
  <c r="L340" i="6"/>
  <c r="L354" i="6"/>
  <c r="L370" i="6"/>
  <c r="L386" i="6"/>
  <c r="L402" i="6"/>
  <c r="L418" i="6"/>
  <c r="L198" i="6"/>
  <c r="L214" i="6"/>
  <c r="L230" i="6"/>
  <c r="L246" i="6"/>
  <c r="L262" i="6"/>
  <c r="L161" i="6"/>
  <c r="L177" i="6"/>
  <c r="L136" i="6"/>
  <c r="L114" i="6"/>
  <c r="L348" i="6"/>
  <c r="L364" i="6"/>
  <c r="L380" i="6"/>
  <c r="L396" i="6"/>
  <c r="L412" i="6"/>
  <c r="L185" i="6"/>
  <c r="L200" i="6"/>
  <c r="L216" i="6"/>
  <c r="L232" i="6"/>
  <c r="L248" i="6"/>
  <c r="L264" i="6"/>
  <c r="L159" i="6"/>
  <c r="L175" i="6"/>
  <c r="L129" i="6"/>
  <c r="L142" i="6"/>
  <c r="L109" i="6"/>
  <c r="L106" i="6"/>
  <c r="L103" i="6"/>
  <c r="L95" i="6"/>
  <c r="L87" i="6"/>
  <c r="L80" i="6"/>
  <c r="L96" i="6"/>
  <c r="L88" i="6"/>
  <c r="L79" i="6"/>
  <c r="L70" i="6"/>
  <c r="L69" i="6"/>
  <c r="L66" i="6"/>
  <c r="L64" i="6"/>
  <c r="L634" i="6"/>
  <c r="L714" i="6"/>
  <c r="L287" i="6"/>
  <c r="L311" i="6"/>
  <c r="L335" i="6"/>
  <c r="L359" i="6"/>
  <c r="L383" i="6"/>
  <c r="L407" i="6"/>
  <c r="L192" i="6"/>
  <c r="L231" i="6"/>
  <c r="L442" i="6"/>
  <c r="L457" i="6"/>
  <c r="L495" i="6"/>
  <c r="L527" i="6"/>
  <c r="L559" i="6"/>
  <c r="L591" i="6"/>
  <c r="L623" i="6"/>
  <c r="L655" i="6"/>
  <c r="L687" i="6"/>
  <c r="L719" i="6"/>
  <c r="L431" i="6"/>
  <c r="L482" i="6"/>
  <c r="L514" i="6"/>
  <c r="L530" i="6"/>
  <c r="L558" i="6"/>
  <c r="L590" i="6"/>
  <c r="L622" i="6"/>
  <c r="L654" i="6"/>
  <c r="L678" i="6"/>
  <c r="L694" i="6"/>
  <c r="L710" i="6"/>
  <c r="L269" i="6"/>
  <c r="L277" i="6"/>
  <c r="L285" i="6"/>
  <c r="L293" i="6"/>
  <c r="L301" i="6"/>
  <c r="L309" i="6"/>
  <c r="L317" i="6"/>
  <c r="L325" i="6"/>
  <c r="L333" i="6"/>
  <c r="L341" i="6"/>
  <c r="L349" i="6"/>
  <c r="L357" i="6"/>
  <c r="L365" i="6"/>
  <c r="L373" i="6"/>
  <c r="L381" i="6"/>
  <c r="L389" i="6"/>
  <c r="L397" i="6"/>
  <c r="L405" i="6"/>
  <c r="L413" i="6"/>
  <c r="L421" i="6"/>
  <c r="L190" i="6"/>
  <c r="L197" i="6"/>
  <c r="L205" i="6"/>
  <c r="L213" i="6"/>
  <c r="L221" i="6"/>
  <c r="L229" i="6"/>
  <c r="L237" i="6"/>
  <c r="L245" i="6"/>
  <c r="L253" i="6"/>
  <c r="L261" i="6"/>
  <c r="L149" i="6"/>
  <c r="L156" i="6"/>
  <c r="L164" i="6"/>
  <c r="L172" i="6"/>
  <c r="L180" i="6"/>
  <c r="L128" i="6"/>
  <c r="L137" i="6"/>
  <c r="L111" i="6"/>
  <c r="L119" i="6"/>
  <c r="L536" i="6"/>
  <c r="L552" i="6"/>
  <c r="L568" i="6"/>
  <c r="L584" i="6"/>
  <c r="L600" i="6"/>
  <c r="L616" i="6"/>
  <c r="L632" i="6"/>
  <c r="L648" i="6"/>
  <c r="L664" i="6"/>
  <c r="L680" i="6"/>
  <c r="L696" i="6"/>
  <c r="L712" i="6"/>
  <c r="L270" i="6"/>
  <c r="L278" i="6"/>
  <c r="L286" i="6"/>
  <c r="L294" i="6"/>
  <c r="L302" i="6"/>
  <c r="L310" i="6"/>
  <c r="L318" i="6"/>
  <c r="L326" i="6"/>
  <c r="L334" i="6"/>
  <c r="L342" i="6"/>
  <c r="L358" i="6"/>
  <c r="L374" i="6"/>
  <c r="L390" i="6"/>
  <c r="L406" i="6"/>
  <c r="L422" i="6"/>
  <c r="L202" i="6"/>
  <c r="L218" i="6"/>
  <c r="L234" i="6"/>
  <c r="L250" i="6"/>
  <c r="L148" i="6"/>
  <c r="L165" i="6"/>
  <c r="L181" i="6"/>
  <c r="L140" i="6"/>
  <c r="L116" i="6"/>
  <c r="L352" i="6"/>
  <c r="L368" i="6"/>
  <c r="L384" i="6"/>
  <c r="L400" i="6"/>
  <c r="L416" i="6"/>
  <c r="L189" i="6"/>
  <c r="L204" i="6"/>
  <c r="L220" i="6"/>
  <c r="L236" i="6"/>
  <c r="L252" i="6"/>
  <c r="L146" i="6"/>
  <c r="L163" i="6"/>
  <c r="L179" i="6"/>
  <c r="L130" i="6"/>
  <c r="L112" i="6"/>
  <c r="L107" i="6"/>
  <c r="L104" i="6"/>
  <c r="L101" i="6"/>
  <c r="L93" i="6"/>
  <c r="L85" i="6"/>
  <c r="L78" i="6"/>
  <c r="L94" i="6"/>
  <c r="L86" i="6"/>
  <c r="L77" i="6"/>
  <c r="L73" i="6"/>
  <c r="L65" i="6"/>
  <c r="L60" i="6"/>
  <c r="L503" i="6"/>
  <c r="L567" i="6"/>
  <c r="L631" i="6"/>
  <c r="L490" i="6"/>
  <c r="L538" i="6"/>
  <c r="L602" i="6"/>
  <c r="L682" i="6"/>
  <c r="L271" i="6"/>
  <c r="L295" i="6"/>
  <c r="L327" i="6"/>
  <c r="L351" i="6"/>
  <c r="L367" i="6"/>
  <c r="L391" i="6"/>
  <c r="L423" i="6"/>
  <c r="L207" i="6"/>
  <c r="L223" i="6"/>
  <c r="L247" i="6"/>
  <c r="L263" i="6"/>
  <c r="L150" i="6"/>
  <c r="L182" i="6"/>
  <c r="L120" i="6"/>
  <c r="L588" i="6"/>
  <c r="L652" i="6"/>
  <c r="L716" i="6"/>
  <c r="L272" i="6"/>
  <c r="L304" i="6"/>
  <c r="L336" i="6"/>
  <c r="L394" i="6"/>
  <c r="L222" i="6"/>
  <c r="L169" i="6"/>
  <c r="L356" i="6"/>
  <c r="L420" i="6"/>
  <c r="L240" i="6"/>
  <c r="L183" i="6"/>
  <c r="L102" i="6"/>
  <c r="L76" i="6"/>
  <c r="L71" i="6"/>
  <c r="L410" i="6"/>
  <c r="L127" i="6"/>
  <c r="L191" i="6"/>
  <c r="L256" i="6"/>
  <c r="L134" i="6"/>
  <c r="L92" i="6"/>
  <c r="L63" i="6"/>
  <c r="L174" i="6"/>
  <c r="L572" i="6"/>
  <c r="L700" i="6"/>
  <c r="L296" i="6"/>
  <c r="L378" i="6"/>
  <c r="L121" i="6"/>
  <c r="L224" i="6"/>
  <c r="L105" i="6"/>
  <c r="L75" i="6"/>
  <c r="L158" i="6"/>
  <c r="L131" i="6"/>
  <c r="L540" i="6"/>
  <c r="L604" i="6"/>
  <c r="L668" i="6"/>
  <c r="L280" i="6"/>
  <c r="L312" i="6"/>
  <c r="L346" i="6"/>
  <c r="L238" i="6"/>
  <c r="L372" i="6"/>
  <c r="L99" i="6"/>
  <c r="L153" i="6"/>
  <c r="L74" i="6"/>
  <c r="L166" i="6"/>
  <c r="L139" i="6"/>
  <c r="L556" i="6"/>
  <c r="L620" i="6"/>
  <c r="L684" i="6"/>
  <c r="L288" i="6"/>
  <c r="L320" i="6"/>
  <c r="L362" i="6"/>
  <c r="L187" i="6"/>
  <c r="L254" i="6"/>
  <c r="L144" i="6"/>
  <c r="L388" i="6"/>
  <c r="L208" i="6"/>
  <c r="L151" i="6"/>
  <c r="L118" i="6"/>
  <c r="L91" i="6"/>
  <c r="L83" i="6"/>
  <c r="L68" i="6"/>
  <c r="L255" i="6"/>
  <c r="L113" i="6"/>
  <c r="L636" i="6"/>
  <c r="L328" i="6"/>
  <c r="L206" i="6"/>
  <c r="L404" i="6"/>
  <c r="L167" i="6"/>
  <c r="L84" i="6"/>
  <c r="C23" i="2"/>
  <c r="D23" i="2"/>
  <c r="E23" i="2"/>
  <c r="F23" i="2"/>
  <c r="G23" i="2"/>
  <c r="C125" i="6"/>
  <c r="K21" i="2"/>
  <c r="J21" i="2"/>
  <c r="I720" i="6" l="1"/>
  <c r="C24" i="2"/>
  <c r="D24" i="2"/>
  <c r="E24" i="2"/>
  <c r="F24" i="2"/>
  <c r="G24" i="2"/>
  <c r="J23" i="2"/>
  <c r="K23" i="2"/>
  <c r="A32" i="4"/>
  <c r="B25" i="2"/>
  <c r="F65" i="6"/>
  <c r="E70" i="6"/>
  <c r="G65" i="6"/>
  <c r="F70" i="6"/>
  <c r="G70" i="6"/>
  <c r="H70" i="6"/>
  <c r="D65" i="6"/>
  <c r="C130" i="6"/>
  <c r="C25" i="2" l="1"/>
  <c r="D25" i="2"/>
  <c r="E25" i="2"/>
  <c r="F25" i="2"/>
  <c r="G25" i="2"/>
  <c r="K24" i="2"/>
  <c r="J24" i="2"/>
  <c r="A33" i="4"/>
  <c r="B26" i="2"/>
  <c r="C135" i="6"/>
  <c r="A34" i="4" l="1"/>
  <c r="B27" i="2"/>
  <c r="E80" i="6"/>
  <c r="F80" i="6"/>
  <c r="C26" i="2"/>
  <c r="D26" i="2"/>
  <c r="E26" i="2"/>
  <c r="F26" i="2"/>
  <c r="G26" i="2"/>
  <c r="J25" i="2"/>
  <c r="K25" i="2"/>
  <c r="C140" i="6"/>
  <c r="K26" i="2" l="1"/>
  <c r="J26" i="2"/>
  <c r="A35" i="4"/>
  <c r="B28" i="2"/>
  <c r="F85" i="6"/>
  <c r="C27" i="2"/>
  <c r="D27" i="2"/>
  <c r="E27" i="2"/>
  <c r="F27" i="2"/>
  <c r="G27" i="2"/>
  <c r="C145" i="6"/>
  <c r="A36" i="4" l="1"/>
  <c r="B29" i="2"/>
  <c r="D85" i="6"/>
  <c r="G85" i="6"/>
  <c r="E85" i="6"/>
  <c r="H85" i="6"/>
  <c r="C28" i="2"/>
  <c r="D28" i="2"/>
  <c r="E28" i="2"/>
  <c r="F28" i="2"/>
  <c r="G28" i="2"/>
  <c r="J27" i="2"/>
  <c r="K27" i="2"/>
  <c r="C150" i="6"/>
  <c r="K28" i="2" l="1"/>
  <c r="J28" i="2"/>
  <c r="C29" i="2"/>
  <c r="D29" i="2"/>
  <c r="E29" i="2"/>
  <c r="F29" i="2"/>
  <c r="G29" i="2"/>
  <c r="A37" i="4"/>
  <c r="B30" i="2"/>
  <c r="G90" i="6"/>
  <c r="E90" i="6"/>
  <c r="H90" i="6"/>
  <c r="F90" i="6"/>
  <c r="H95" i="6"/>
  <c r="G95" i="6"/>
  <c r="C155" i="6"/>
  <c r="A38" i="4" l="1"/>
  <c r="B31" i="2"/>
  <c r="D100" i="6"/>
  <c r="F100" i="6"/>
  <c r="F95" i="6"/>
  <c r="J29" i="2"/>
  <c r="K29" i="2"/>
  <c r="H100" i="6"/>
  <c r="E95" i="6"/>
  <c r="C30" i="2"/>
  <c r="D30" i="2"/>
  <c r="E30" i="2"/>
  <c r="F30" i="2"/>
  <c r="G30" i="2"/>
  <c r="C160" i="6"/>
  <c r="C31" i="2" l="1"/>
  <c r="D31" i="2"/>
  <c r="E31" i="2"/>
  <c r="F31" i="2"/>
  <c r="G31" i="2"/>
  <c r="K30" i="2"/>
  <c r="J30" i="2"/>
  <c r="A39" i="4"/>
  <c r="B32" i="2"/>
  <c r="C165" i="6"/>
  <c r="A40" i="4" l="1"/>
  <c r="B33" i="2"/>
  <c r="C32" i="2"/>
  <c r="D32" i="2"/>
  <c r="E32" i="2"/>
  <c r="F32" i="2"/>
  <c r="G32" i="2"/>
  <c r="J31" i="2"/>
  <c r="K31" i="2"/>
  <c r="C170" i="6"/>
  <c r="K32" i="2" l="1"/>
  <c r="J32" i="2"/>
  <c r="C33" i="2"/>
  <c r="D33" i="2"/>
  <c r="E33" i="2"/>
  <c r="F33" i="2"/>
  <c r="G33" i="2"/>
  <c r="A41" i="4"/>
  <c r="B34" i="2"/>
  <c r="C175" i="6"/>
  <c r="A42" i="4" l="1"/>
  <c r="B35" i="2"/>
  <c r="J33" i="2"/>
  <c r="K33" i="2"/>
  <c r="C34" i="2"/>
  <c r="D34" i="2"/>
  <c r="E34" i="2"/>
  <c r="F34" i="2"/>
  <c r="G34" i="2"/>
  <c r="C180" i="6"/>
  <c r="C35" i="2" l="1"/>
  <c r="D35" i="2"/>
  <c r="E35" i="2"/>
  <c r="F35" i="2"/>
  <c r="G35" i="2"/>
  <c r="K34" i="2"/>
  <c r="J34" i="2"/>
  <c r="A43" i="4"/>
  <c r="B36" i="2"/>
  <c r="C185" i="6"/>
  <c r="A44" i="4" l="1"/>
  <c r="B37" i="2"/>
  <c r="C36" i="2"/>
  <c r="D36" i="2"/>
  <c r="E36" i="2"/>
  <c r="F36" i="2"/>
  <c r="G36" i="2"/>
  <c r="J35" i="2"/>
  <c r="K35" i="2"/>
  <c r="C190" i="6"/>
  <c r="K36" i="2" l="1"/>
  <c r="J36" i="2"/>
  <c r="C37" i="2"/>
  <c r="K37" i="2" s="1"/>
  <c r="D37" i="2"/>
  <c r="E37" i="2"/>
  <c r="F37" i="2"/>
  <c r="G37" i="2"/>
  <c r="B38" i="2"/>
  <c r="A45" i="4"/>
  <c r="C195" i="6"/>
  <c r="J37" i="2" l="1"/>
  <c r="A46" i="4"/>
  <c r="B39" i="2"/>
  <c r="G38" i="2"/>
  <c r="C38" i="2"/>
  <c r="D38" i="2"/>
  <c r="E38" i="2"/>
  <c r="F38" i="2"/>
  <c r="C200" i="6"/>
  <c r="G39" i="2" l="1"/>
  <c r="C39" i="2"/>
  <c r="D39" i="2"/>
  <c r="E39" i="2"/>
  <c r="F39" i="2"/>
  <c r="K38" i="2"/>
  <c r="J38" i="2"/>
  <c r="A47" i="4"/>
  <c r="B40" i="2"/>
  <c r="C205" i="6"/>
  <c r="A48" i="4" l="1"/>
  <c r="B41" i="2"/>
  <c r="K39" i="2"/>
  <c r="J39" i="2"/>
  <c r="G40" i="2"/>
  <c r="C40" i="2"/>
  <c r="D40" i="2"/>
  <c r="E40" i="2"/>
  <c r="F40" i="2"/>
  <c r="C210" i="6"/>
  <c r="A49" i="4" l="1"/>
  <c r="B42" i="2"/>
  <c r="J40" i="2"/>
  <c r="K40" i="2"/>
  <c r="G41" i="2"/>
  <c r="C41" i="2"/>
  <c r="D41" i="2"/>
  <c r="E41" i="2"/>
  <c r="F41" i="2"/>
  <c r="C215" i="6"/>
  <c r="K41" i="2" l="1"/>
  <c r="J41" i="2"/>
  <c r="G42" i="2"/>
  <c r="C42" i="2"/>
  <c r="D42" i="2"/>
  <c r="E42" i="2"/>
  <c r="F42" i="2"/>
  <c r="A50" i="4"/>
  <c r="B43" i="2"/>
  <c r="C220" i="6"/>
  <c r="A51" i="4" l="1"/>
  <c r="B44" i="2"/>
  <c r="K42" i="2"/>
  <c r="J42" i="2"/>
  <c r="G43" i="2"/>
  <c r="C43" i="2"/>
  <c r="D43" i="2"/>
  <c r="E43" i="2"/>
  <c r="F43" i="2"/>
  <c r="C225" i="6"/>
  <c r="K43" i="2" l="1"/>
  <c r="J43" i="2"/>
  <c r="C44" i="2"/>
  <c r="D44" i="2"/>
  <c r="E44" i="2"/>
  <c r="F44" i="2"/>
  <c r="G44" i="2"/>
  <c r="A52" i="4"/>
  <c r="B45" i="2"/>
  <c r="C230" i="6"/>
  <c r="A53" i="4" l="1"/>
  <c r="B46" i="2"/>
  <c r="K44" i="2"/>
  <c r="J44" i="2"/>
  <c r="C45" i="2"/>
  <c r="D45" i="2"/>
  <c r="E45" i="2"/>
  <c r="F45" i="2"/>
  <c r="G45" i="2"/>
  <c r="C235" i="6"/>
  <c r="J45" i="2" l="1"/>
  <c r="K45" i="2"/>
  <c r="C46" i="2"/>
  <c r="D46" i="2"/>
  <c r="E46" i="2"/>
  <c r="F46" i="2"/>
  <c r="G46" i="2"/>
  <c r="A54" i="4"/>
  <c r="B47" i="2"/>
  <c r="C240" i="6"/>
  <c r="C47" i="2" l="1"/>
  <c r="D47" i="2"/>
  <c r="E47" i="2"/>
  <c r="F47" i="2"/>
  <c r="G47" i="2"/>
  <c r="A55" i="4"/>
  <c r="B48" i="2"/>
  <c r="J46" i="2"/>
  <c r="K46" i="2"/>
  <c r="C245" i="6"/>
  <c r="A56" i="4" l="1"/>
  <c r="B49" i="2"/>
  <c r="J47" i="2"/>
  <c r="K47" i="2"/>
  <c r="C48" i="2"/>
  <c r="D48" i="2"/>
  <c r="E48" i="2"/>
  <c r="F48" i="2"/>
  <c r="G48" i="2"/>
  <c r="C250" i="6"/>
  <c r="J48" i="2" l="1"/>
  <c r="K48" i="2"/>
  <c r="C49" i="2"/>
  <c r="D49" i="2"/>
  <c r="E49" i="2"/>
  <c r="F49" i="2"/>
  <c r="G49" i="2"/>
  <c r="A57" i="4"/>
  <c r="B50" i="2"/>
  <c r="C255" i="6"/>
  <c r="A58" i="4" l="1"/>
  <c r="B51" i="2"/>
  <c r="J49" i="2"/>
  <c r="K49" i="2"/>
  <c r="C50" i="2"/>
  <c r="D50" i="2"/>
  <c r="E50" i="2"/>
  <c r="F50" i="2"/>
  <c r="G50" i="2"/>
  <c r="C260" i="6"/>
  <c r="K50" i="2" l="1"/>
  <c r="J50" i="2"/>
  <c r="C51" i="2"/>
  <c r="D51" i="2"/>
  <c r="E51" i="2"/>
  <c r="F51" i="2"/>
  <c r="G51" i="2"/>
  <c r="A59" i="4"/>
  <c r="B52" i="2"/>
  <c r="C265" i="6"/>
  <c r="A60" i="4" l="1"/>
  <c r="B53" i="2"/>
  <c r="K51" i="2"/>
  <c r="J51" i="2"/>
  <c r="C52" i="2"/>
  <c r="D52" i="2"/>
  <c r="E52" i="2"/>
  <c r="F52" i="2"/>
  <c r="G52" i="2"/>
  <c r="C270" i="6"/>
  <c r="J52" i="2" l="1"/>
  <c r="K52" i="2"/>
  <c r="C53" i="2"/>
  <c r="D53" i="2"/>
  <c r="E53" i="2"/>
  <c r="F53" i="2"/>
  <c r="G53" i="2"/>
  <c r="A61" i="4"/>
  <c r="B54" i="2"/>
  <c r="C275" i="6"/>
  <c r="A62" i="4" l="1"/>
  <c r="B55" i="2"/>
  <c r="K53" i="2"/>
  <c r="J53" i="2"/>
  <c r="C54" i="2"/>
  <c r="D54" i="2"/>
  <c r="E54" i="2"/>
  <c r="F54" i="2"/>
  <c r="G54" i="2"/>
  <c r="C280" i="6"/>
  <c r="C55" i="2" l="1"/>
  <c r="D55" i="2"/>
  <c r="E55" i="2"/>
  <c r="F55" i="2"/>
  <c r="G55" i="2"/>
  <c r="J54" i="2"/>
  <c r="K54" i="2"/>
  <c r="A63" i="4"/>
  <c r="B56" i="2"/>
  <c r="C285" i="6"/>
  <c r="A64" i="4" l="1"/>
  <c r="B57" i="2"/>
  <c r="C56" i="2"/>
  <c r="D56" i="2"/>
  <c r="E56" i="2"/>
  <c r="F56" i="2"/>
  <c r="G56" i="2"/>
  <c r="J55" i="2"/>
  <c r="K55" i="2"/>
  <c r="C290" i="6"/>
  <c r="K56" i="2" l="1"/>
  <c r="J56" i="2"/>
  <c r="C57" i="2"/>
  <c r="D57" i="2"/>
  <c r="E57" i="2"/>
  <c r="F57" i="2"/>
  <c r="G57" i="2"/>
  <c r="A65" i="4"/>
  <c r="B58" i="2"/>
  <c r="C295" i="6"/>
  <c r="A66" i="4" l="1"/>
  <c r="B59" i="2"/>
  <c r="J57" i="2"/>
  <c r="K57" i="2"/>
  <c r="C58" i="2"/>
  <c r="D58" i="2"/>
  <c r="E58" i="2"/>
  <c r="F58" i="2"/>
  <c r="G58" i="2"/>
  <c r="C300" i="6"/>
  <c r="K58" i="2" l="1"/>
  <c r="J58" i="2"/>
  <c r="C59" i="2"/>
  <c r="D59" i="2"/>
  <c r="E59" i="2"/>
  <c r="F59" i="2"/>
  <c r="G59" i="2"/>
  <c r="A67" i="4"/>
  <c r="B60" i="2"/>
  <c r="C305" i="6"/>
  <c r="J59" i="2" l="1"/>
  <c r="K59" i="2"/>
  <c r="A68" i="4"/>
  <c r="B61" i="2"/>
  <c r="C60" i="2"/>
  <c r="D60" i="2"/>
  <c r="E60" i="2"/>
  <c r="F60" i="2"/>
  <c r="G60" i="2"/>
  <c r="C310" i="6"/>
  <c r="C61" i="2" l="1"/>
  <c r="D61" i="2"/>
  <c r="E61" i="2"/>
  <c r="F61" i="2"/>
  <c r="G61" i="2"/>
  <c r="J60" i="2"/>
  <c r="K60" i="2"/>
  <c r="A69" i="4"/>
  <c r="B62" i="2"/>
  <c r="C315" i="6"/>
  <c r="A70" i="4" l="1"/>
  <c r="B63" i="2"/>
  <c r="C62" i="2"/>
  <c r="D62" i="2"/>
  <c r="E62" i="2"/>
  <c r="F62" i="2"/>
  <c r="G62" i="2"/>
  <c r="J61" i="2"/>
  <c r="K61" i="2"/>
  <c r="C320" i="6"/>
  <c r="C63" i="2" l="1"/>
  <c r="D63" i="2"/>
  <c r="E63" i="2"/>
  <c r="F63" i="2"/>
  <c r="G63" i="2"/>
  <c r="K62" i="2"/>
  <c r="J62" i="2"/>
  <c r="A71" i="4"/>
  <c r="B64" i="2"/>
  <c r="C325" i="6"/>
  <c r="A72" i="4" l="1"/>
  <c r="B65" i="2"/>
  <c r="C64" i="2"/>
  <c r="D64" i="2"/>
  <c r="E64" i="2"/>
  <c r="F64" i="2"/>
  <c r="G64" i="2"/>
  <c r="J63" i="2"/>
  <c r="K63" i="2"/>
  <c r="C330" i="6"/>
  <c r="C65" i="2" l="1"/>
  <c r="D65" i="2"/>
  <c r="E65" i="2"/>
  <c r="F65" i="2"/>
  <c r="G65" i="2"/>
  <c r="K64" i="2"/>
  <c r="J64" i="2"/>
  <c r="A73" i="4"/>
  <c r="B66" i="2"/>
  <c r="C335" i="6"/>
  <c r="A74" i="4" l="1"/>
  <c r="B67" i="2"/>
  <c r="C66" i="2"/>
  <c r="D66" i="2"/>
  <c r="E66" i="2"/>
  <c r="F66" i="2"/>
  <c r="G66" i="2"/>
  <c r="J65" i="2"/>
  <c r="K65" i="2"/>
  <c r="C340" i="6"/>
  <c r="C67" i="2" l="1"/>
  <c r="D67" i="2"/>
  <c r="E67" i="2"/>
  <c r="F67" i="2"/>
  <c r="G67" i="2"/>
  <c r="A75" i="4"/>
  <c r="B68" i="2"/>
  <c r="K66" i="2"/>
  <c r="J66" i="2"/>
  <c r="C345" i="6"/>
  <c r="C68" i="2" l="1"/>
  <c r="D68" i="2"/>
  <c r="E68" i="2"/>
  <c r="F68" i="2"/>
  <c r="G68" i="2"/>
  <c r="A76" i="4"/>
  <c r="B69" i="2"/>
  <c r="J67" i="2"/>
  <c r="K67" i="2"/>
  <c r="C350" i="6"/>
  <c r="C69" i="2" l="1"/>
  <c r="D69" i="2"/>
  <c r="E69" i="2"/>
  <c r="F69" i="2"/>
  <c r="G69" i="2"/>
  <c r="A77" i="4"/>
  <c r="B70" i="2"/>
  <c r="J68" i="2"/>
  <c r="K68" i="2"/>
  <c r="C355" i="6"/>
  <c r="J69" i="2" l="1"/>
  <c r="K69" i="2"/>
  <c r="C70" i="2"/>
  <c r="D70" i="2"/>
  <c r="E70" i="2"/>
  <c r="F70" i="2"/>
  <c r="G70" i="2"/>
  <c r="A78" i="4"/>
  <c r="B71" i="2"/>
  <c r="C360" i="6"/>
  <c r="A79" i="4" l="1"/>
  <c r="B72" i="2"/>
  <c r="K70" i="2"/>
  <c r="J70" i="2"/>
  <c r="C71" i="2"/>
  <c r="D71" i="2"/>
  <c r="E71" i="2"/>
  <c r="F71" i="2"/>
  <c r="G71" i="2"/>
  <c r="C365" i="6"/>
  <c r="C72" i="2" l="1"/>
  <c r="D72" i="2"/>
  <c r="E72" i="2"/>
  <c r="F72" i="2"/>
  <c r="G72" i="2"/>
  <c r="K71" i="2"/>
  <c r="J71" i="2"/>
  <c r="A80" i="4"/>
  <c r="B73" i="2"/>
  <c r="C370" i="6"/>
  <c r="A81" i="4" l="1"/>
  <c r="B74" i="2"/>
  <c r="C73" i="2"/>
  <c r="D73" i="2"/>
  <c r="E73" i="2"/>
  <c r="F73" i="2"/>
  <c r="G73" i="2"/>
  <c r="K72" i="2"/>
  <c r="J72" i="2"/>
  <c r="C375" i="6"/>
  <c r="K73" i="2" l="1"/>
  <c r="J73" i="2"/>
  <c r="C74" i="2"/>
  <c r="D74" i="2"/>
  <c r="E74" i="2"/>
  <c r="F74" i="2"/>
  <c r="G74" i="2"/>
  <c r="A82" i="4"/>
  <c r="B75" i="2"/>
  <c r="C380" i="6"/>
  <c r="A83" i="4" l="1"/>
  <c r="B76" i="2"/>
  <c r="K74" i="2"/>
  <c r="J74" i="2"/>
  <c r="C75" i="2"/>
  <c r="D75" i="2"/>
  <c r="E75" i="2"/>
  <c r="F75" i="2"/>
  <c r="G75" i="2"/>
  <c r="C385" i="6"/>
  <c r="C76" i="2" l="1"/>
  <c r="D76" i="2"/>
  <c r="E76" i="2"/>
  <c r="F76" i="2"/>
  <c r="G76" i="2"/>
  <c r="J75" i="2"/>
  <c r="K75" i="2"/>
  <c r="A84" i="4"/>
  <c r="B77" i="2"/>
  <c r="C390" i="6"/>
  <c r="A85" i="4" l="1"/>
  <c r="B78" i="2"/>
  <c r="C77" i="2"/>
  <c r="D77" i="2"/>
  <c r="E77" i="2"/>
  <c r="F77" i="2"/>
  <c r="G77" i="2"/>
  <c r="K76" i="2"/>
  <c r="J76" i="2"/>
  <c r="C395" i="6"/>
  <c r="C78" i="2" l="1"/>
  <c r="D78" i="2"/>
  <c r="E78" i="2"/>
  <c r="F78" i="2"/>
  <c r="G78" i="2"/>
  <c r="A86" i="4"/>
  <c r="B79" i="2"/>
  <c r="J77" i="2"/>
  <c r="K77" i="2"/>
  <c r="C400" i="6"/>
  <c r="C79" i="2" l="1"/>
  <c r="D79" i="2"/>
  <c r="E79" i="2"/>
  <c r="F79" i="2"/>
  <c r="G79" i="2"/>
  <c r="A87" i="4"/>
  <c r="B80" i="2"/>
  <c r="J78" i="2"/>
  <c r="K78" i="2"/>
  <c r="C405" i="6"/>
  <c r="C80" i="2" l="1"/>
  <c r="D80" i="2"/>
  <c r="E80" i="2"/>
  <c r="F80" i="2"/>
  <c r="G80" i="2"/>
  <c r="A88" i="4"/>
  <c r="B81" i="2"/>
  <c r="K79" i="2"/>
  <c r="J79" i="2"/>
  <c r="C410" i="6"/>
  <c r="C81" i="2" l="1"/>
  <c r="D81" i="2"/>
  <c r="E81" i="2"/>
  <c r="F81" i="2"/>
  <c r="G81" i="2"/>
  <c r="A89" i="4"/>
  <c r="B82" i="2"/>
  <c r="J80" i="2"/>
  <c r="K80" i="2"/>
  <c r="C415" i="6"/>
  <c r="C82" i="2" l="1"/>
  <c r="D82" i="2"/>
  <c r="E82" i="2"/>
  <c r="F82" i="2"/>
  <c r="G82" i="2"/>
  <c r="A90" i="4"/>
  <c r="B83" i="2"/>
  <c r="K81" i="2"/>
  <c r="J81" i="2"/>
  <c r="C420" i="6"/>
  <c r="C83" i="2" l="1"/>
  <c r="D83" i="2"/>
  <c r="E83" i="2"/>
  <c r="F83" i="2"/>
  <c r="G83" i="2"/>
  <c r="A91" i="4"/>
  <c r="B84" i="2"/>
  <c r="J82" i="2"/>
  <c r="K82" i="2"/>
  <c r="C425" i="6"/>
  <c r="A92" i="4" l="1"/>
  <c r="B85" i="2"/>
  <c r="C84" i="2"/>
  <c r="D84" i="2"/>
  <c r="E84" i="2"/>
  <c r="F84" i="2"/>
  <c r="G84" i="2"/>
  <c r="J83" i="2"/>
  <c r="K83" i="2"/>
  <c r="C430" i="6"/>
  <c r="C85" i="2" l="1"/>
  <c r="D85" i="2"/>
  <c r="E85" i="2"/>
  <c r="F85" i="2"/>
  <c r="G85" i="2"/>
  <c r="J84" i="2"/>
  <c r="K84" i="2"/>
  <c r="A93" i="4"/>
  <c r="B86" i="2"/>
  <c r="C435" i="6"/>
  <c r="A94" i="4" l="1"/>
  <c r="B87" i="2"/>
  <c r="C86" i="2"/>
  <c r="D86" i="2"/>
  <c r="E86" i="2"/>
  <c r="F86" i="2"/>
  <c r="G86" i="2"/>
  <c r="K85" i="2"/>
  <c r="J85" i="2"/>
  <c r="C440" i="6"/>
  <c r="J86" i="2" l="1"/>
  <c r="K86" i="2"/>
  <c r="C87" i="2"/>
  <c r="D87" i="2"/>
  <c r="E87" i="2"/>
  <c r="F87" i="2"/>
  <c r="G87" i="2"/>
  <c r="A95" i="4"/>
  <c r="B88" i="2"/>
  <c r="C445" i="6"/>
  <c r="A96" i="4" l="1"/>
  <c r="B89" i="2"/>
  <c r="J87" i="2"/>
  <c r="K87" i="2"/>
  <c r="C88" i="2"/>
  <c r="D88" i="2"/>
  <c r="E88" i="2"/>
  <c r="F88" i="2"/>
  <c r="G88" i="2"/>
  <c r="C450" i="6"/>
  <c r="C89" i="2" l="1"/>
  <c r="D89" i="2"/>
  <c r="E89" i="2"/>
  <c r="F89" i="2"/>
  <c r="G89" i="2"/>
  <c r="K88" i="2"/>
  <c r="J88" i="2"/>
  <c r="A97" i="4"/>
  <c r="B90" i="2"/>
  <c r="C455" i="6"/>
  <c r="A98" i="4" l="1"/>
  <c r="B91" i="2"/>
  <c r="C90" i="2"/>
  <c r="D90" i="2"/>
  <c r="E90" i="2"/>
  <c r="F90" i="2"/>
  <c r="G90" i="2"/>
  <c r="J89" i="2"/>
  <c r="K89" i="2"/>
  <c r="C460" i="6"/>
  <c r="C91" i="2" l="1"/>
  <c r="D91" i="2"/>
  <c r="E91" i="2"/>
  <c r="F91" i="2"/>
  <c r="G91" i="2"/>
  <c r="K90" i="2"/>
  <c r="J90" i="2"/>
  <c r="A99" i="4"/>
  <c r="B92" i="2"/>
  <c r="C465" i="6"/>
  <c r="A100" i="4" l="1"/>
  <c r="B93" i="2"/>
  <c r="C92" i="2"/>
  <c r="D92" i="2"/>
  <c r="E92" i="2"/>
  <c r="F92" i="2"/>
  <c r="G92" i="2"/>
  <c r="J91" i="2"/>
  <c r="K91" i="2"/>
  <c r="C470" i="6"/>
  <c r="J92" i="2" l="1"/>
  <c r="K92" i="2"/>
  <c r="C93" i="2"/>
  <c r="D93" i="2"/>
  <c r="E93" i="2"/>
  <c r="F93" i="2"/>
  <c r="G93" i="2"/>
  <c r="A101" i="4"/>
  <c r="B94" i="2"/>
  <c r="C475" i="6"/>
  <c r="J93" i="2" l="1"/>
  <c r="K93" i="2"/>
  <c r="A102" i="4"/>
  <c r="B95" i="2"/>
  <c r="C94" i="2"/>
  <c r="D94" i="2"/>
  <c r="E94" i="2"/>
  <c r="F94" i="2"/>
  <c r="G94" i="2"/>
  <c r="C480" i="6"/>
  <c r="C95" i="2" l="1"/>
  <c r="D95" i="2"/>
  <c r="E95" i="2"/>
  <c r="F95" i="2"/>
  <c r="G95" i="2"/>
  <c r="J94" i="2"/>
  <c r="K94" i="2"/>
  <c r="A103" i="4"/>
  <c r="B96" i="2"/>
  <c r="C485" i="6"/>
  <c r="A104" i="4" l="1"/>
  <c r="B97" i="2"/>
  <c r="C96" i="2"/>
  <c r="D96" i="2"/>
  <c r="E96" i="2"/>
  <c r="F96" i="2"/>
  <c r="G96" i="2"/>
  <c r="J95" i="2"/>
  <c r="K95" i="2"/>
  <c r="C490" i="6"/>
  <c r="C97" i="2" l="1"/>
  <c r="D97" i="2"/>
  <c r="E97" i="2"/>
  <c r="F97" i="2"/>
  <c r="G97" i="2"/>
  <c r="A105" i="4"/>
  <c r="B98" i="2"/>
  <c r="K96" i="2"/>
  <c r="J96" i="2"/>
  <c r="C495" i="6"/>
  <c r="C98" i="2" l="1"/>
  <c r="D98" i="2"/>
  <c r="E98" i="2"/>
  <c r="F98" i="2"/>
  <c r="G98" i="2"/>
  <c r="A106" i="4"/>
  <c r="B99" i="2"/>
  <c r="K97" i="2"/>
  <c r="J97" i="2"/>
  <c r="C500" i="6"/>
  <c r="C99" i="2" l="1"/>
  <c r="D99" i="2"/>
  <c r="E99" i="2"/>
  <c r="F99" i="2"/>
  <c r="G99" i="2"/>
  <c r="A107" i="4"/>
  <c r="B100" i="2"/>
  <c r="J98" i="2"/>
  <c r="K98" i="2"/>
  <c r="C505" i="6"/>
  <c r="E100" i="2" l="1"/>
  <c r="F100" i="2"/>
  <c r="C100" i="2"/>
  <c r="D100" i="2"/>
  <c r="G100" i="2"/>
  <c r="A108" i="4"/>
  <c r="B101" i="2"/>
  <c r="J99" i="2"/>
  <c r="K99" i="2"/>
  <c r="C510" i="6"/>
  <c r="E101" i="2" l="1"/>
  <c r="F101" i="2"/>
  <c r="C101" i="2"/>
  <c r="D101" i="2"/>
  <c r="G101" i="2"/>
  <c r="J100" i="2"/>
  <c r="K100" i="2"/>
  <c r="A109" i="4"/>
  <c r="B102" i="2"/>
  <c r="C515" i="6"/>
  <c r="J101" i="2" l="1"/>
  <c r="K101" i="2"/>
  <c r="A110" i="4"/>
  <c r="B103" i="2"/>
  <c r="E102" i="2"/>
  <c r="F102" i="2"/>
  <c r="C102" i="2"/>
  <c r="D102" i="2"/>
  <c r="G102" i="2"/>
  <c r="C520" i="6"/>
  <c r="E103" i="2" l="1"/>
  <c r="F103" i="2"/>
  <c r="C103" i="2"/>
  <c r="D103" i="2"/>
  <c r="G103" i="2"/>
  <c r="A111" i="4"/>
  <c r="B104" i="2"/>
  <c r="K102" i="2"/>
  <c r="J102" i="2"/>
  <c r="C525" i="6"/>
  <c r="E104" i="2" l="1"/>
  <c r="F104" i="2"/>
  <c r="C104" i="2"/>
  <c r="D104" i="2"/>
  <c r="G104" i="2"/>
  <c r="K103" i="2"/>
  <c r="J103" i="2"/>
  <c r="A112" i="4"/>
  <c r="B105" i="2"/>
  <c r="C530" i="6"/>
  <c r="A113" i="4" l="1"/>
  <c r="B106" i="2"/>
  <c r="K104" i="2"/>
  <c r="J104" i="2"/>
  <c r="E105" i="2"/>
  <c r="F105" i="2"/>
  <c r="C105" i="2"/>
  <c r="D105" i="2"/>
  <c r="G105" i="2"/>
  <c r="C535" i="6"/>
  <c r="E106" i="2" l="1"/>
  <c r="F106" i="2"/>
  <c r="C106" i="2"/>
  <c r="D106" i="2"/>
  <c r="G106" i="2"/>
  <c r="K105" i="2"/>
  <c r="J105" i="2"/>
  <c r="A114" i="4"/>
  <c r="B107" i="2"/>
  <c r="C540" i="6"/>
  <c r="A115" i="4" l="1"/>
  <c r="B108" i="2"/>
  <c r="K106" i="2"/>
  <c r="J106" i="2"/>
  <c r="E107" i="2"/>
  <c r="F107" i="2"/>
  <c r="C107" i="2"/>
  <c r="D107" i="2"/>
  <c r="G107" i="2"/>
  <c r="C545" i="6"/>
  <c r="J107" i="2" l="1"/>
  <c r="K107" i="2"/>
  <c r="E108" i="2"/>
  <c r="F108" i="2"/>
  <c r="C108" i="2"/>
  <c r="D108" i="2"/>
  <c r="G108" i="2"/>
  <c r="A116" i="4"/>
  <c r="B109" i="2"/>
  <c r="C550" i="6"/>
  <c r="A117" i="4" l="1"/>
  <c r="B110" i="2"/>
  <c r="E109" i="2"/>
  <c r="F109" i="2"/>
  <c r="C109" i="2"/>
  <c r="D109" i="2"/>
  <c r="G109" i="2"/>
  <c r="K108" i="2"/>
  <c r="J108" i="2"/>
  <c r="C555" i="6"/>
  <c r="J109" i="2" l="1"/>
  <c r="K109" i="2"/>
  <c r="E110" i="2"/>
  <c r="F110" i="2"/>
  <c r="C110" i="2"/>
  <c r="D110" i="2"/>
  <c r="G110" i="2"/>
  <c r="A118" i="4"/>
  <c r="B111" i="2"/>
  <c r="C560" i="6"/>
  <c r="A119" i="4" l="1"/>
  <c r="B112" i="2"/>
  <c r="E111" i="2"/>
  <c r="F111" i="2"/>
  <c r="C111" i="2"/>
  <c r="D111" i="2"/>
  <c r="G111" i="2"/>
  <c r="J110" i="2"/>
  <c r="K110" i="2"/>
  <c r="C565" i="6"/>
  <c r="A120" i="4" l="1"/>
  <c r="B113" i="2"/>
  <c r="J111" i="2"/>
  <c r="K111" i="2"/>
  <c r="E112" i="2"/>
  <c r="F112" i="2"/>
  <c r="C112" i="2"/>
  <c r="D112" i="2"/>
  <c r="G112" i="2"/>
  <c r="C570" i="6"/>
  <c r="J112" i="2" l="1"/>
  <c r="K112" i="2"/>
  <c r="E113" i="2"/>
  <c r="F113" i="2"/>
  <c r="C113" i="2"/>
  <c r="D113" i="2"/>
  <c r="G113" i="2"/>
  <c r="A121" i="4"/>
  <c r="B114" i="2"/>
  <c r="C575" i="6"/>
  <c r="A122" i="4" l="1"/>
  <c r="B115" i="2"/>
  <c r="E114" i="2"/>
  <c r="F114" i="2"/>
  <c r="C114" i="2"/>
  <c r="D114" i="2"/>
  <c r="G114" i="2"/>
  <c r="K113" i="2"/>
  <c r="J113" i="2"/>
  <c r="C580" i="6"/>
  <c r="E115" i="2" l="1"/>
  <c r="F115" i="2"/>
  <c r="C115" i="2"/>
  <c r="D115" i="2"/>
  <c r="G115" i="2"/>
  <c r="J114" i="2"/>
  <c r="K114" i="2"/>
  <c r="A123" i="4"/>
  <c r="B116" i="2"/>
  <c r="C585" i="6"/>
  <c r="A124" i="4" l="1"/>
  <c r="B117" i="2"/>
  <c r="J115" i="2"/>
  <c r="K115" i="2"/>
  <c r="E116" i="2"/>
  <c r="F116" i="2"/>
  <c r="C116" i="2"/>
  <c r="D116" i="2"/>
  <c r="G116" i="2"/>
  <c r="C590" i="6"/>
  <c r="E117" i="2" l="1"/>
  <c r="F117" i="2"/>
  <c r="C117" i="2"/>
  <c r="D117" i="2"/>
  <c r="G117" i="2"/>
  <c r="J116" i="2"/>
  <c r="K116" i="2"/>
  <c r="A125" i="4"/>
  <c r="B118" i="2"/>
  <c r="C595" i="6"/>
  <c r="A126" i="4" l="1"/>
  <c r="B119" i="2"/>
  <c r="K117" i="2"/>
  <c r="J117" i="2"/>
  <c r="E118" i="2"/>
  <c r="F118" i="2"/>
  <c r="C118" i="2"/>
  <c r="D118" i="2"/>
  <c r="G118" i="2"/>
  <c r="C600" i="6"/>
  <c r="E119" i="2" l="1"/>
  <c r="F119" i="2"/>
  <c r="C119" i="2"/>
  <c r="D119" i="2"/>
  <c r="G119" i="2"/>
  <c r="J118" i="2"/>
  <c r="K118" i="2"/>
  <c r="A127" i="4"/>
  <c r="B120" i="2"/>
  <c r="C605" i="6"/>
  <c r="J119" i="2" l="1"/>
  <c r="K119" i="2"/>
  <c r="A128" i="4"/>
  <c r="B121" i="2"/>
  <c r="E120" i="2"/>
  <c r="F120" i="2"/>
  <c r="C120" i="2"/>
  <c r="D120" i="2"/>
  <c r="G120" i="2"/>
  <c r="C610" i="6"/>
  <c r="K120" i="2" l="1"/>
  <c r="J120" i="2"/>
  <c r="E121" i="2"/>
  <c r="F121" i="2"/>
  <c r="C121" i="2"/>
  <c r="D121" i="2"/>
  <c r="G121" i="2"/>
  <c r="A129" i="4"/>
  <c r="B122" i="2"/>
  <c r="C615" i="6"/>
  <c r="A130" i="4" l="1"/>
  <c r="B123" i="2"/>
  <c r="E122" i="2"/>
  <c r="F122" i="2"/>
  <c r="C122" i="2"/>
  <c r="D122" i="2"/>
  <c r="G122" i="2"/>
  <c r="J121" i="2"/>
  <c r="K121" i="2"/>
  <c r="C620" i="6"/>
  <c r="A131" i="4" l="1"/>
  <c r="B124" i="2"/>
  <c r="K122" i="2"/>
  <c r="J122" i="2"/>
  <c r="E123" i="2"/>
  <c r="F123" i="2"/>
  <c r="C123" i="2"/>
  <c r="D123" i="2"/>
  <c r="G123" i="2"/>
  <c r="C625" i="6"/>
  <c r="J123" i="2" l="1"/>
  <c r="K123" i="2"/>
  <c r="E124" i="2"/>
  <c r="F124" i="2"/>
  <c r="C124" i="2"/>
  <c r="D124" i="2"/>
  <c r="G124" i="2"/>
  <c r="A132" i="4"/>
  <c r="B125" i="2"/>
  <c r="C630" i="6"/>
  <c r="B126" i="2" l="1"/>
  <c r="A133" i="4"/>
  <c r="E125" i="2"/>
  <c r="F125" i="2"/>
  <c r="C125" i="2"/>
  <c r="D125" i="2"/>
  <c r="G125" i="2"/>
  <c r="J124" i="2"/>
  <c r="K124" i="2"/>
  <c r="C635" i="6"/>
  <c r="J125" i="2" l="1"/>
  <c r="K125" i="2"/>
  <c r="B127" i="2"/>
  <c r="A134" i="4"/>
  <c r="E126" i="2"/>
  <c r="F126" i="2"/>
  <c r="C126" i="2"/>
  <c r="D126" i="2"/>
  <c r="G126" i="2"/>
  <c r="C640" i="6"/>
  <c r="J126" i="2" l="1"/>
  <c r="K126" i="2"/>
  <c r="B128" i="2"/>
  <c r="A135" i="4"/>
  <c r="E127" i="2"/>
  <c r="F127" i="2"/>
  <c r="C127" i="2"/>
  <c r="D127" i="2"/>
  <c r="G127" i="2"/>
  <c r="C645" i="6"/>
  <c r="B129" i="2" l="1"/>
  <c r="A136" i="4"/>
  <c r="J127" i="2"/>
  <c r="K127" i="2"/>
  <c r="E128" i="2"/>
  <c r="F128" i="2"/>
  <c r="C128" i="2"/>
  <c r="D128" i="2"/>
  <c r="G128" i="2"/>
  <c r="C650" i="6"/>
  <c r="K128" i="2" l="1"/>
  <c r="J128" i="2"/>
  <c r="A137" i="4"/>
  <c r="B130" i="2"/>
  <c r="E129" i="2"/>
  <c r="F129" i="2"/>
  <c r="C129" i="2"/>
  <c r="D129" i="2"/>
  <c r="G129" i="2"/>
  <c r="C655" i="6"/>
  <c r="E130" i="2" l="1"/>
  <c r="F130" i="2"/>
  <c r="C130" i="2"/>
  <c r="D130" i="2"/>
  <c r="G130" i="2"/>
  <c r="J129" i="2"/>
  <c r="K129" i="2"/>
  <c r="A138" i="4"/>
  <c r="B131" i="2"/>
  <c r="C660" i="6"/>
  <c r="A139" i="4" l="1"/>
  <c r="B132" i="2"/>
  <c r="K130" i="2"/>
  <c r="J130" i="2"/>
  <c r="E131" i="2"/>
  <c r="F131" i="2"/>
  <c r="C131" i="2"/>
  <c r="D131" i="2"/>
  <c r="G131" i="2"/>
  <c r="C665" i="6"/>
  <c r="J131" i="2" l="1"/>
  <c r="K131" i="2"/>
  <c r="E132" i="2"/>
  <c r="F132" i="2"/>
  <c r="C132" i="2"/>
  <c r="D132" i="2"/>
  <c r="G132" i="2"/>
  <c r="A140" i="4"/>
  <c r="B133" i="2"/>
  <c r="C670" i="6"/>
  <c r="B134" i="2" l="1"/>
  <c r="A141" i="4"/>
  <c r="E133" i="2"/>
  <c r="F133" i="2"/>
  <c r="C133" i="2"/>
  <c r="D133" i="2"/>
  <c r="G133" i="2"/>
  <c r="J132" i="2"/>
  <c r="K132" i="2"/>
  <c r="C675" i="6"/>
  <c r="A142" i="4" l="1"/>
  <c r="B135" i="2"/>
  <c r="E134" i="2"/>
  <c r="F134" i="2"/>
  <c r="C134" i="2"/>
  <c r="D134" i="2"/>
  <c r="G134" i="2"/>
  <c r="J133" i="2"/>
  <c r="K133" i="2"/>
  <c r="C680" i="6"/>
  <c r="K134" i="2" l="1"/>
  <c r="J134" i="2"/>
  <c r="E135" i="2"/>
  <c r="F135" i="2"/>
  <c r="C135" i="2"/>
  <c r="D135" i="2"/>
  <c r="G135" i="2"/>
  <c r="A143" i="4"/>
  <c r="B136" i="2"/>
  <c r="C685" i="6"/>
  <c r="A144" i="4" l="1"/>
  <c r="B137" i="2"/>
  <c r="E136" i="2"/>
  <c r="F136" i="2"/>
  <c r="C136" i="2"/>
  <c r="D136" i="2"/>
  <c r="G136" i="2"/>
  <c r="K135" i="2"/>
  <c r="J135" i="2"/>
  <c r="C690" i="6"/>
  <c r="K136" i="2" l="1"/>
  <c r="J136" i="2"/>
  <c r="E137" i="2"/>
  <c r="F137" i="2"/>
  <c r="C137" i="2"/>
  <c r="K137" i="2" s="1"/>
  <c r="D137" i="2"/>
  <c r="G137" i="2"/>
  <c r="A145" i="4"/>
  <c r="B138" i="2"/>
  <c r="C695" i="6"/>
  <c r="J137" i="2" l="1"/>
  <c r="E138" i="2"/>
  <c r="F138" i="2"/>
  <c r="C138" i="2"/>
  <c r="D138" i="2"/>
  <c r="G138" i="2"/>
  <c r="A146" i="4"/>
  <c r="B139" i="2"/>
  <c r="C700" i="6"/>
  <c r="A147" i="4" l="1"/>
  <c r="B140" i="2"/>
  <c r="K138" i="2"/>
  <c r="J138" i="2"/>
  <c r="E139" i="2"/>
  <c r="F139" i="2"/>
  <c r="C139" i="2"/>
  <c r="D139" i="2"/>
  <c r="G139" i="2"/>
  <c r="C705" i="6"/>
  <c r="E140" i="2" l="1"/>
  <c r="F140" i="2"/>
  <c r="C140" i="2"/>
  <c r="D140" i="2"/>
  <c r="G140" i="2"/>
  <c r="J139" i="2"/>
  <c r="K139" i="2"/>
  <c r="A148" i="4"/>
  <c r="B141" i="2"/>
  <c r="C710" i="6"/>
  <c r="K140" i="2" l="1"/>
  <c r="J140" i="2"/>
  <c r="A149" i="4"/>
  <c r="B142" i="2"/>
  <c r="E141" i="2"/>
  <c r="F141" i="2"/>
  <c r="C141" i="2"/>
  <c r="D141" i="2"/>
  <c r="G141" i="2"/>
  <c r="C715" i="6"/>
  <c r="J141" i="2" l="1"/>
  <c r="K141" i="2"/>
  <c r="C142" i="2"/>
  <c r="D142" i="2"/>
  <c r="E142" i="2"/>
  <c r="F142" i="2"/>
  <c r="G142" i="2"/>
  <c r="A150" i="4"/>
  <c r="B143" i="2"/>
  <c r="D143" i="2" l="1"/>
  <c r="E143" i="2"/>
  <c r="F143" i="2"/>
  <c r="C143" i="2"/>
  <c r="G143" i="2"/>
  <c r="K142" i="2"/>
  <c r="J142" i="2"/>
  <c r="A151" i="4"/>
  <c r="B144" i="2"/>
  <c r="D144" i="2" l="1"/>
  <c r="C144" i="2"/>
  <c r="E144" i="2"/>
  <c r="F144" i="2"/>
  <c r="G144" i="2"/>
  <c r="A152" i="4"/>
  <c r="B145" i="2"/>
  <c r="J143" i="2"/>
  <c r="K143" i="2"/>
  <c r="C145" i="2" l="1"/>
  <c r="G145" i="2"/>
  <c r="D145" i="2"/>
  <c r="E145" i="2"/>
  <c r="F145" i="2"/>
  <c r="A153" i="4"/>
  <c r="B146" i="2"/>
  <c r="K144" i="2"/>
  <c r="J144" i="2"/>
  <c r="C146" i="2" l="1"/>
  <c r="G146" i="2"/>
  <c r="D146" i="2"/>
  <c r="E146" i="2"/>
  <c r="F146" i="2"/>
  <c r="B147" i="2"/>
  <c r="A154" i="4"/>
  <c r="K145" i="2"/>
  <c r="J145" i="2"/>
  <c r="A155" i="4" l="1"/>
  <c r="B148" i="2"/>
  <c r="C147" i="2"/>
  <c r="G147" i="2"/>
  <c r="D147" i="2"/>
  <c r="E147" i="2"/>
  <c r="F147" i="2"/>
  <c r="K146" i="2"/>
  <c r="J146" i="2"/>
  <c r="C148" i="2" l="1"/>
  <c r="G148" i="2"/>
  <c r="E148" i="2"/>
  <c r="F148" i="2"/>
  <c r="D148" i="2"/>
  <c r="J147" i="2"/>
  <c r="K147" i="2"/>
  <c r="B149" i="2"/>
  <c r="A156" i="4"/>
  <c r="E149" i="2" l="1"/>
  <c r="C149" i="2"/>
  <c r="G149" i="2"/>
  <c r="D149" i="2"/>
  <c r="F149" i="2"/>
  <c r="B150" i="2"/>
  <c r="A157" i="4"/>
  <c r="J148" i="2"/>
  <c r="K148" i="2"/>
  <c r="B151" i="2" l="1"/>
  <c r="A158" i="4"/>
  <c r="E150" i="2"/>
  <c r="C150" i="2"/>
  <c r="G150" i="2"/>
  <c r="F150" i="2"/>
  <c r="D150" i="2"/>
  <c r="J149" i="2"/>
  <c r="K149" i="2"/>
  <c r="K150" i="2" l="1"/>
  <c r="J150" i="2"/>
  <c r="B152" i="2"/>
  <c r="A159" i="4"/>
  <c r="E151" i="2"/>
  <c r="F151" i="2"/>
  <c r="C151" i="2"/>
  <c r="G151" i="2"/>
  <c r="D151" i="2"/>
  <c r="J151" i="2" l="1"/>
  <c r="K151" i="2"/>
  <c r="A160" i="4"/>
  <c r="B153" i="2"/>
  <c r="F152" i="2"/>
  <c r="D152" i="2"/>
  <c r="E152" i="2"/>
  <c r="C152" i="2"/>
  <c r="G152" i="2"/>
  <c r="E153" i="2" l="1"/>
  <c r="F153" i="2"/>
  <c r="C153" i="2"/>
  <c r="G153" i="2"/>
  <c r="D153" i="2"/>
  <c r="J152" i="2"/>
  <c r="K152" i="2"/>
  <c r="B154" i="2"/>
  <c r="A161" i="4"/>
  <c r="F154" i="2" l="1"/>
  <c r="D154" i="2"/>
  <c r="E154" i="2"/>
  <c r="C154" i="2"/>
  <c r="G154" i="2"/>
  <c r="K153" i="2"/>
  <c r="J153" i="2"/>
  <c r="B155" i="2"/>
  <c r="H45" i="6"/>
  <c r="H50" i="6"/>
  <c r="H55" i="6"/>
  <c r="D70" i="6"/>
  <c r="F55" i="6"/>
  <c r="E60" i="6"/>
  <c r="E75" i="6"/>
  <c r="H75" i="6"/>
  <c r="F75" i="6"/>
  <c r="G75" i="6"/>
  <c r="D80" i="6"/>
  <c r="D75" i="6"/>
  <c r="H80" i="6"/>
  <c r="G80" i="6"/>
  <c r="D95" i="6"/>
  <c r="D90" i="6"/>
  <c r="D110" i="6"/>
  <c r="E110" i="6"/>
  <c r="G100" i="6"/>
  <c r="G105" i="6"/>
  <c r="E100" i="6"/>
  <c r="H105" i="6"/>
  <c r="F110" i="6"/>
  <c r="G110" i="6"/>
  <c r="G115" i="6"/>
  <c r="D115" i="6"/>
  <c r="D105" i="6"/>
  <c r="E105" i="6"/>
  <c r="F105" i="6"/>
  <c r="F120" i="6"/>
  <c r="H110" i="6"/>
  <c r="E120" i="6"/>
  <c r="D120" i="6"/>
  <c r="F115" i="6"/>
  <c r="H115" i="6"/>
  <c r="G130" i="6"/>
  <c r="E130" i="6"/>
  <c r="D125" i="6"/>
  <c r="G120" i="6"/>
  <c r="F125" i="6"/>
  <c r="E115" i="6"/>
  <c r="H120" i="6"/>
  <c r="F135" i="6"/>
  <c r="H130" i="6"/>
  <c r="H135" i="6"/>
  <c r="F130" i="6"/>
  <c r="H125" i="6"/>
  <c r="G125" i="6"/>
  <c r="D130" i="6"/>
  <c r="E135" i="6"/>
  <c r="E125" i="6"/>
  <c r="G140" i="6"/>
  <c r="D135" i="6"/>
  <c r="G135" i="6"/>
  <c r="F140" i="6"/>
  <c r="D140" i="6"/>
  <c r="E140" i="6"/>
  <c r="H140" i="6"/>
  <c r="D145" i="6"/>
  <c r="G150" i="6"/>
  <c r="E145" i="6"/>
  <c r="H150" i="6"/>
  <c r="E150" i="6"/>
  <c r="D150" i="6"/>
  <c r="G145" i="6"/>
  <c r="F150" i="6"/>
  <c r="F145" i="6"/>
  <c r="H145" i="6"/>
  <c r="F155" i="6"/>
  <c r="E160" i="6"/>
  <c r="E155" i="6"/>
  <c r="H160" i="6"/>
  <c r="H155" i="6"/>
  <c r="G155" i="6"/>
  <c r="D155" i="6"/>
  <c r="D160" i="6"/>
  <c r="F160" i="6"/>
  <c r="G160" i="6"/>
  <c r="F165" i="6"/>
  <c r="G165" i="6"/>
  <c r="D165" i="6"/>
  <c r="G170" i="6"/>
  <c r="E165" i="6"/>
  <c r="E170" i="6"/>
  <c r="F170" i="6"/>
  <c r="D170" i="6"/>
  <c r="H165" i="6"/>
  <c r="G180" i="6"/>
  <c r="D175" i="6"/>
  <c r="E175" i="6"/>
  <c r="G175" i="6"/>
  <c r="H175" i="6"/>
  <c r="F180" i="6"/>
  <c r="H170" i="6"/>
  <c r="D180" i="6"/>
  <c r="E180" i="6"/>
  <c r="F175" i="6"/>
  <c r="H180" i="6"/>
  <c r="E190" i="6"/>
  <c r="H190" i="6"/>
  <c r="E185" i="6"/>
  <c r="H185" i="6"/>
  <c r="G185" i="6"/>
  <c r="F190" i="6"/>
  <c r="G190" i="6"/>
  <c r="D185" i="6"/>
  <c r="F185" i="6"/>
  <c r="E195" i="6"/>
  <c r="G200" i="6"/>
  <c r="D200" i="6"/>
  <c r="H195" i="6"/>
  <c r="G195" i="6"/>
  <c r="D190" i="6"/>
  <c r="F195" i="6"/>
  <c r="H200" i="6"/>
  <c r="D195" i="6"/>
  <c r="H205" i="6"/>
  <c r="F200" i="6"/>
  <c r="E200" i="6"/>
  <c r="E205" i="6"/>
  <c r="F205" i="6"/>
  <c r="D205" i="6"/>
  <c r="G205" i="6"/>
  <c r="F210" i="6"/>
  <c r="D215" i="6"/>
  <c r="D210" i="6"/>
  <c r="F215" i="6"/>
  <c r="E215" i="6"/>
  <c r="E210" i="6"/>
  <c r="G225" i="6"/>
  <c r="G210" i="6"/>
  <c r="H210" i="6"/>
  <c r="D225" i="6"/>
  <c r="H215" i="6"/>
  <c r="G220" i="6"/>
  <c r="F220" i="6"/>
  <c r="E220" i="6"/>
  <c r="H220" i="6"/>
  <c r="G215" i="6"/>
  <c r="D220" i="6"/>
  <c r="E225" i="6"/>
  <c r="D230" i="6"/>
  <c r="F230" i="6"/>
  <c r="H225" i="6"/>
  <c r="E230" i="6"/>
  <c r="F225" i="6"/>
  <c r="G230" i="6"/>
  <c r="H230" i="6"/>
  <c r="D240" i="6"/>
  <c r="G240" i="6"/>
  <c r="E235" i="6"/>
  <c r="H240" i="6"/>
  <c r="E240" i="6"/>
  <c r="G235" i="6"/>
  <c r="F235" i="6"/>
  <c r="F240" i="6"/>
  <c r="H235" i="6"/>
  <c r="D235" i="6"/>
  <c r="H245" i="6"/>
  <c r="D250" i="6"/>
  <c r="H250" i="6"/>
  <c r="E245" i="6"/>
  <c r="E250" i="6"/>
  <c r="F245" i="6"/>
  <c r="F250" i="6"/>
  <c r="G245" i="6"/>
  <c r="D245" i="6"/>
  <c r="G250" i="6"/>
  <c r="D260" i="6"/>
  <c r="H255" i="6"/>
  <c r="H260" i="6"/>
  <c r="E255" i="6"/>
  <c r="G260" i="6"/>
  <c r="F255" i="6"/>
  <c r="F260" i="6"/>
  <c r="D255" i="6"/>
  <c r="G270" i="6"/>
  <c r="G255" i="6"/>
  <c r="E260" i="6"/>
  <c r="F265" i="6"/>
  <c r="H270" i="6"/>
  <c r="E270" i="6"/>
  <c r="D265" i="6"/>
  <c r="F270" i="6"/>
  <c r="G265" i="6"/>
  <c r="D270" i="6"/>
  <c r="H265" i="6"/>
  <c r="E265" i="6"/>
  <c r="E290" i="6"/>
  <c r="F275" i="6"/>
  <c r="G275" i="6"/>
  <c r="F280" i="6"/>
  <c r="E275" i="6"/>
  <c r="D290" i="6"/>
  <c r="D280" i="6"/>
  <c r="H280" i="6"/>
  <c r="G280" i="6"/>
  <c r="D275" i="6"/>
  <c r="H275" i="6"/>
  <c r="E280" i="6"/>
  <c r="G285" i="6"/>
  <c r="F290" i="6"/>
  <c r="G290" i="6"/>
  <c r="D300" i="6"/>
  <c r="E285" i="6"/>
  <c r="D285" i="6"/>
  <c r="H285" i="6"/>
  <c r="F285" i="6"/>
  <c r="H290" i="6"/>
  <c r="F300" i="6"/>
  <c r="H300" i="6"/>
  <c r="G300" i="6"/>
  <c r="H295" i="6"/>
  <c r="E300" i="6"/>
  <c r="D295" i="6"/>
  <c r="G295" i="6"/>
  <c r="F295" i="6"/>
  <c r="E295" i="6"/>
  <c r="F320" i="6"/>
  <c r="F310" i="6"/>
  <c r="G310" i="6"/>
  <c r="D310" i="6"/>
  <c r="G305" i="6"/>
  <c r="E310" i="6"/>
  <c r="E305" i="6"/>
  <c r="H310" i="6"/>
  <c r="D305" i="6"/>
  <c r="F305" i="6"/>
  <c r="H305" i="6"/>
  <c r="H315" i="6"/>
  <c r="E315" i="6"/>
  <c r="E320" i="6"/>
  <c r="D315" i="6"/>
  <c r="H320" i="6"/>
  <c r="G315" i="6"/>
  <c r="D320" i="6"/>
  <c r="F315" i="6"/>
  <c r="G320" i="6"/>
  <c r="E325" i="6"/>
  <c r="D325" i="6"/>
  <c r="G325" i="6"/>
  <c r="E330" i="6"/>
  <c r="D330" i="6"/>
  <c r="H325" i="6"/>
  <c r="F330" i="6"/>
  <c r="F325" i="6"/>
  <c r="F335" i="6"/>
  <c r="G330" i="6"/>
  <c r="D335" i="6"/>
  <c r="E335" i="6"/>
  <c r="H335" i="6"/>
  <c r="H330" i="6"/>
  <c r="G335" i="6"/>
  <c r="D345" i="6"/>
  <c r="G340" i="6"/>
  <c r="H345" i="6"/>
  <c r="D340" i="6"/>
  <c r="G345" i="6"/>
  <c r="F345" i="6"/>
  <c r="H340" i="6"/>
  <c r="E340" i="6"/>
  <c r="F340" i="6"/>
  <c r="E345" i="6"/>
  <c r="E350" i="6"/>
  <c r="F350" i="6"/>
  <c r="D355" i="6"/>
  <c r="G350" i="6"/>
  <c r="G355" i="6"/>
  <c r="D350" i="6"/>
  <c r="E355" i="6"/>
  <c r="H355" i="6"/>
  <c r="F355" i="6"/>
  <c r="H365" i="6"/>
  <c r="H350" i="6"/>
  <c r="D360" i="6"/>
  <c r="D365" i="6"/>
  <c r="E360" i="6"/>
  <c r="F360" i="6"/>
  <c r="E365" i="6"/>
  <c r="G365" i="6"/>
  <c r="G360" i="6"/>
  <c r="F365" i="6"/>
  <c r="H360" i="6"/>
  <c r="F370" i="6"/>
  <c r="H370" i="6"/>
  <c r="E375" i="6"/>
  <c r="G370" i="6"/>
  <c r="G375" i="6"/>
  <c r="D375" i="6"/>
  <c r="D370" i="6"/>
  <c r="E370" i="6"/>
  <c r="F375" i="6"/>
  <c r="H375" i="6"/>
  <c r="H380" i="6"/>
  <c r="F380" i="6"/>
  <c r="E385" i="6"/>
  <c r="G385" i="6"/>
  <c r="G380" i="6"/>
  <c r="E380" i="6"/>
  <c r="D385" i="6"/>
  <c r="D380" i="6"/>
  <c r="F385" i="6"/>
  <c r="D390" i="6"/>
  <c r="G390" i="6"/>
  <c r="H385" i="6"/>
  <c r="E390" i="6"/>
  <c r="F390" i="6"/>
  <c r="H390" i="6"/>
  <c r="D400" i="6"/>
  <c r="E400" i="6"/>
  <c r="G400" i="6"/>
  <c r="D395" i="6"/>
  <c r="H400" i="6"/>
  <c r="H395" i="6"/>
  <c r="G395" i="6"/>
  <c r="E395" i="6"/>
  <c r="F395" i="6"/>
  <c r="F400" i="6"/>
  <c r="H405" i="6"/>
  <c r="E410" i="6"/>
  <c r="D405" i="6"/>
  <c r="F405" i="6"/>
  <c r="D410" i="6"/>
  <c r="E405" i="6"/>
  <c r="F410" i="6"/>
  <c r="G405" i="6"/>
  <c r="G410" i="6"/>
  <c r="H410" i="6"/>
  <c r="H415" i="6"/>
  <c r="D415" i="6"/>
  <c r="G420" i="6"/>
  <c r="D420" i="6"/>
  <c r="H420" i="6"/>
  <c r="E420" i="6"/>
  <c r="E415" i="6"/>
  <c r="F415" i="6"/>
  <c r="G415" i="6"/>
  <c r="F420" i="6"/>
  <c r="F430" i="6"/>
  <c r="H430" i="6"/>
  <c r="F425" i="6"/>
  <c r="G425" i="6"/>
  <c r="G430" i="6"/>
  <c r="H425" i="6"/>
  <c r="D425" i="6"/>
  <c r="D430" i="6"/>
  <c r="E430" i="6"/>
  <c r="E425" i="6"/>
  <c r="G460" i="6"/>
  <c r="F440" i="6"/>
  <c r="H460" i="6"/>
  <c r="H435" i="6"/>
  <c r="F435" i="6"/>
  <c r="G435" i="6"/>
  <c r="E435" i="6"/>
  <c r="H440" i="6"/>
  <c r="D435" i="6"/>
  <c r="E440" i="6"/>
  <c r="D440" i="6"/>
  <c r="G440" i="6"/>
  <c r="E450" i="6"/>
  <c r="F445" i="6"/>
  <c r="G445" i="6"/>
  <c r="F450" i="6"/>
  <c r="H445" i="6"/>
  <c r="E445" i="6"/>
  <c r="H450" i="6"/>
  <c r="D450" i="6"/>
  <c r="D445" i="6"/>
  <c r="G450" i="6"/>
  <c r="D455" i="6"/>
  <c r="E460" i="6"/>
  <c r="G455" i="6"/>
  <c r="H455" i="6"/>
  <c r="D460" i="6"/>
  <c r="E455" i="6"/>
  <c r="F460" i="6"/>
  <c r="F455" i="6"/>
  <c r="F470" i="6"/>
  <c r="D465" i="6"/>
  <c r="E470" i="6"/>
  <c r="D470" i="6"/>
  <c r="E465" i="6"/>
  <c r="F465" i="6"/>
  <c r="H465" i="6"/>
  <c r="G465" i="6"/>
  <c r="H470" i="6"/>
  <c r="G470" i="6"/>
  <c r="H490" i="6"/>
  <c r="F480" i="6"/>
  <c r="H480" i="6"/>
  <c r="H475" i="6"/>
  <c r="E480" i="6"/>
  <c r="D480" i="6"/>
  <c r="F475" i="6"/>
  <c r="E475" i="6"/>
  <c r="D475" i="6"/>
  <c r="G475" i="6"/>
  <c r="F485" i="6"/>
  <c r="G490" i="6"/>
  <c r="D490" i="6"/>
  <c r="G485" i="6"/>
  <c r="G480" i="6"/>
  <c r="E490" i="6"/>
  <c r="E485" i="6"/>
  <c r="F490" i="6"/>
  <c r="H485" i="6"/>
  <c r="D485" i="6"/>
  <c r="F495" i="6"/>
  <c r="E500" i="6"/>
  <c r="H495" i="6"/>
  <c r="H500" i="6"/>
  <c r="G495" i="6"/>
  <c r="E495" i="6"/>
  <c r="D495" i="6"/>
  <c r="G500" i="6"/>
  <c r="E505" i="6"/>
  <c r="D500" i="6"/>
  <c r="F500" i="6"/>
  <c r="F505" i="6"/>
  <c r="D505" i="6"/>
  <c r="D510" i="6"/>
  <c r="E510" i="6"/>
  <c r="H505" i="6"/>
  <c r="G505" i="6"/>
  <c r="H510" i="6"/>
  <c r="D515" i="6"/>
  <c r="G510" i="6"/>
  <c r="E515" i="6"/>
  <c r="F510" i="6"/>
  <c r="H515" i="6"/>
  <c r="G515" i="6"/>
  <c r="F515" i="6"/>
  <c r="H520" i="6"/>
  <c r="G525" i="6"/>
  <c r="E520" i="6"/>
  <c r="E535" i="6"/>
  <c r="D520" i="6"/>
  <c r="F525" i="6"/>
  <c r="H525" i="6"/>
  <c r="F520" i="6"/>
  <c r="E525" i="6"/>
  <c r="G520" i="6"/>
  <c r="D525" i="6"/>
  <c r="F530" i="6"/>
  <c r="D535" i="6"/>
  <c r="H530" i="6"/>
  <c r="F535" i="6"/>
  <c r="E530" i="6"/>
  <c r="D545" i="6"/>
  <c r="G530" i="6"/>
  <c r="G535" i="6"/>
  <c r="D530" i="6"/>
  <c r="H535" i="6"/>
  <c r="E540" i="6"/>
  <c r="H540" i="6"/>
  <c r="E545" i="6"/>
  <c r="G540" i="6"/>
  <c r="F545" i="6"/>
  <c r="F540" i="6"/>
  <c r="D540" i="6"/>
  <c r="H545" i="6"/>
  <c r="F550" i="6"/>
  <c r="E550" i="6"/>
  <c r="H550" i="6"/>
  <c r="D555" i="6"/>
  <c r="D550" i="6"/>
  <c r="E555" i="6"/>
  <c r="G545" i="6"/>
  <c r="G555" i="6"/>
  <c r="G550" i="6"/>
  <c r="D560" i="6"/>
  <c r="H555" i="6"/>
  <c r="E560" i="6"/>
  <c r="H560" i="6"/>
  <c r="F555" i="6"/>
  <c r="F560" i="6"/>
  <c r="G560" i="6"/>
  <c r="G565" i="6"/>
  <c r="H570" i="6"/>
  <c r="D565" i="6"/>
  <c r="G570" i="6"/>
  <c r="F570" i="6"/>
  <c r="D590" i="6"/>
  <c r="D570" i="6"/>
  <c r="H565" i="6"/>
  <c r="E565" i="6"/>
  <c r="F565" i="6"/>
  <c r="E570" i="6"/>
  <c r="D580" i="6"/>
  <c r="E580" i="6"/>
  <c r="E575" i="6"/>
  <c r="H580" i="6"/>
  <c r="H575" i="6"/>
  <c r="F580" i="6"/>
  <c r="G580" i="6"/>
  <c r="F575" i="6"/>
  <c r="G575" i="6"/>
  <c r="D575" i="6"/>
  <c r="F590" i="6"/>
  <c r="F585" i="6"/>
  <c r="H590" i="6"/>
  <c r="E590" i="6"/>
  <c r="F600" i="6"/>
  <c r="H585" i="6"/>
  <c r="D585" i="6"/>
  <c r="G590" i="6"/>
  <c r="G585" i="6"/>
  <c r="E585" i="6"/>
  <c r="E600" i="6"/>
  <c r="F595" i="6"/>
  <c r="D595" i="6"/>
  <c r="G595" i="6"/>
  <c r="D600" i="6"/>
  <c r="H595" i="6"/>
  <c r="E595" i="6"/>
  <c r="H600" i="6"/>
  <c r="F605" i="6"/>
  <c r="G610" i="6"/>
  <c r="D610" i="6"/>
  <c r="F610" i="6"/>
  <c r="H610" i="6"/>
  <c r="D605" i="6"/>
  <c r="G605" i="6"/>
  <c r="H605" i="6"/>
  <c r="E605" i="6"/>
  <c r="G600" i="6"/>
  <c r="G615" i="6"/>
  <c r="E610" i="6"/>
  <c r="H615" i="6"/>
  <c r="D615" i="6"/>
  <c r="H620" i="6"/>
  <c r="G620" i="6"/>
  <c r="F625" i="6"/>
  <c r="E625" i="6"/>
  <c r="F620" i="6"/>
  <c r="E615" i="6"/>
  <c r="F615" i="6"/>
  <c r="H625" i="6"/>
  <c r="E635" i="6"/>
  <c r="G630" i="6"/>
  <c r="D625" i="6"/>
  <c r="G625" i="6"/>
  <c r="D630" i="6"/>
  <c r="F630" i="6"/>
  <c r="E620" i="6"/>
  <c r="H630" i="6"/>
  <c r="D620" i="6"/>
  <c r="G645" i="6"/>
  <c r="E630" i="6"/>
  <c r="D635" i="6"/>
  <c r="G635" i="6"/>
  <c r="F635" i="6"/>
  <c r="E640" i="6"/>
  <c r="D640" i="6"/>
  <c r="F650" i="6"/>
  <c r="D645" i="6"/>
  <c r="F645" i="6"/>
  <c r="G640" i="6"/>
  <c r="H645" i="6"/>
  <c r="H635" i="6"/>
  <c r="F640" i="6"/>
  <c r="H640" i="6"/>
  <c r="D655" i="6"/>
  <c r="G650" i="6"/>
  <c r="E650" i="6"/>
  <c r="D650" i="6"/>
  <c r="E645" i="6"/>
  <c r="H650" i="6"/>
  <c r="F655" i="6"/>
  <c r="G655" i="6"/>
  <c r="D665" i="6"/>
  <c r="E655" i="6"/>
  <c r="H655" i="6"/>
  <c r="G660" i="6"/>
  <c r="H660" i="6"/>
  <c r="D660" i="6"/>
  <c r="E665" i="6"/>
  <c r="F680" i="6"/>
  <c r="E660" i="6"/>
  <c r="F660" i="6"/>
  <c r="D670" i="6"/>
  <c r="H665" i="6"/>
  <c r="E670" i="6"/>
  <c r="H685" i="6"/>
  <c r="G665" i="6"/>
  <c r="F665" i="6"/>
  <c r="F675" i="6"/>
  <c r="H670" i="6"/>
  <c r="G670" i="6"/>
  <c r="F670" i="6"/>
  <c r="E675" i="6"/>
  <c r="E680" i="6"/>
  <c r="H680" i="6"/>
  <c r="D675" i="6"/>
  <c r="D680" i="6"/>
  <c r="H675" i="6"/>
  <c r="D685" i="6"/>
  <c r="F685" i="6"/>
  <c r="G675" i="6"/>
  <c r="G685" i="6"/>
  <c r="E685" i="6"/>
  <c r="G680" i="6"/>
  <c r="G705" i="6"/>
  <c r="H695" i="6"/>
  <c r="F695" i="6"/>
  <c r="F690" i="6"/>
  <c r="E695" i="6"/>
  <c r="H705" i="6"/>
  <c r="D690" i="6"/>
  <c r="G695" i="6"/>
  <c r="D695" i="6"/>
  <c r="E690" i="6"/>
  <c r="D700" i="6"/>
  <c r="D710" i="6"/>
  <c r="G690" i="6"/>
  <c r="H690" i="6"/>
  <c r="H700" i="6"/>
  <c r="G700" i="6"/>
  <c r="F700" i="6"/>
  <c r="E700" i="6"/>
  <c r="D705" i="6"/>
  <c r="E705" i="6"/>
  <c r="F705" i="6"/>
  <c r="D715" i="6"/>
  <c r="G715" i="6"/>
  <c r="F715" i="6"/>
  <c r="G710" i="6"/>
  <c r="H715" i="6"/>
  <c r="F710" i="6"/>
  <c r="E710" i="6"/>
  <c r="H710" i="6"/>
  <c r="E715" i="6"/>
  <c r="F155" i="2" l="1"/>
  <c r="C155" i="2"/>
  <c r="G155" i="2"/>
  <c r="E155" i="2"/>
  <c r="D155" i="2"/>
  <c r="K154" i="2"/>
  <c r="J154" i="2"/>
  <c r="J155" i="2" l="1"/>
  <c r="J156" i="2" s="1"/>
  <c r="K157" i="2" s="1"/>
  <c r="K155" i="2"/>
  <c r="K156" i="2" s="1"/>
  <c r="K158" i="2" l="1"/>
</calcChain>
</file>

<file path=xl/sharedStrings.xml><?xml version="1.0" encoding="utf-8"?>
<sst xmlns="http://schemas.openxmlformats.org/spreadsheetml/2006/main" count="1359" uniqueCount="486">
  <si>
    <t>TOTAL</t>
  </si>
  <si>
    <t>Tel.:</t>
  </si>
  <si>
    <t>E-Mail:</t>
  </si>
  <si>
    <t>U/M</t>
  </si>
  <si>
    <t>Código</t>
  </si>
  <si>
    <t>Moneda:</t>
  </si>
  <si>
    <t>Plazo de entrega:</t>
  </si>
  <si>
    <t>Mantenimiento de oferta:</t>
  </si>
  <si>
    <t>Razón Social</t>
  </si>
  <si>
    <t xml:space="preserve">Objeto: </t>
  </si>
  <si>
    <t>Cantidad</t>
  </si>
  <si>
    <t>DETALLE PROVEEDOR</t>
  </si>
  <si>
    <t>Moneda</t>
  </si>
  <si>
    <t>Pesos Argentinos</t>
  </si>
  <si>
    <t>Dólares Estadounidenses</t>
  </si>
  <si>
    <t>Euros</t>
  </si>
  <si>
    <t>Otra</t>
  </si>
  <si>
    <t>Adjudicación :</t>
  </si>
  <si>
    <t>Subtotal</t>
  </si>
  <si>
    <t>I.V.A.</t>
  </si>
  <si>
    <t>Condición de pago:</t>
  </si>
  <si>
    <r>
      <rPr>
        <b/>
        <u/>
        <sz val="11"/>
        <rFont val="Arial"/>
        <family val="2"/>
      </rPr>
      <t>Expediente:</t>
    </r>
    <r>
      <rPr>
        <b/>
        <sz val="11"/>
        <rFont val="Arial"/>
        <family val="2"/>
      </rPr>
      <t xml:space="preserve"> </t>
    </r>
  </si>
  <si>
    <t>Datos  del proveedor a completar</t>
  </si>
  <si>
    <t xml:space="preserve">Según Pliego: </t>
  </si>
  <si>
    <t>Item</t>
  </si>
  <si>
    <t>Clase de Contratación:</t>
  </si>
  <si>
    <t>Expendiente:</t>
  </si>
  <si>
    <t>C.U.I.T.</t>
  </si>
  <si>
    <t>Total</t>
  </si>
  <si>
    <t>Adjudicación:</t>
  </si>
  <si>
    <t>Descripción</t>
  </si>
  <si>
    <t>Precio Unitario</t>
  </si>
  <si>
    <t xml:space="preserve">I.V.A. </t>
  </si>
  <si>
    <t>Subtotal I.V.A. $</t>
  </si>
  <si>
    <t xml:space="preserve">Subtotal </t>
  </si>
  <si>
    <t>Precio</t>
  </si>
  <si>
    <t>Unitario</t>
  </si>
  <si>
    <t>Flete</t>
  </si>
  <si>
    <t>Seguro</t>
  </si>
  <si>
    <t>EXW</t>
  </si>
  <si>
    <t>FCA</t>
  </si>
  <si>
    <t>FOB</t>
  </si>
  <si>
    <t>CFR</t>
  </si>
  <si>
    <t>CIF</t>
  </si>
  <si>
    <t>Lugar de cumplimiento de Incoterm (Ciudad/País):</t>
  </si>
  <si>
    <t>Condición de Pago:</t>
  </si>
  <si>
    <t>Plazo de Entrega:</t>
  </si>
  <si>
    <t>Mantenimiento de Oferta:</t>
  </si>
  <si>
    <t>Inconterm</t>
  </si>
  <si>
    <t>Items a cotizar:</t>
  </si>
  <si>
    <r>
      <rPr>
        <b/>
        <u/>
        <sz val="10"/>
        <rFont val="Arial"/>
        <family val="2"/>
      </rPr>
      <t>Expediente:</t>
    </r>
    <r>
      <rPr>
        <b/>
        <sz val="10"/>
        <rFont val="Arial"/>
        <family val="2"/>
      </rPr>
      <t xml:space="preserve"> </t>
    </r>
  </si>
  <si>
    <t>Identificación Tributaria</t>
  </si>
  <si>
    <t>Refencia de Fábrica</t>
  </si>
  <si>
    <t>Referencia de Fábrica</t>
  </si>
  <si>
    <t>Renglón</t>
  </si>
  <si>
    <t>Lugar de entrega:</t>
  </si>
  <si>
    <t>Según Artículo 117 del R.C.C.</t>
  </si>
  <si>
    <t>Código NUM</t>
  </si>
  <si>
    <t>Según Artículo 7 del PCP</t>
  </si>
  <si>
    <t>Por renglón</t>
  </si>
  <si>
    <t>ANEXO A - PLANILLA COTIZACIÓN BIENES DE ORIGEN NACIONAL / NACIONALIZADOS</t>
  </si>
  <si>
    <t>35/2019</t>
  </si>
  <si>
    <t>Licitación Abreviada Nacional e Internacional</t>
  </si>
  <si>
    <t>EX-2019-57953061-APN-SG#SOFSE</t>
  </si>
  <si>
    <t>Adquisición de repuestos motores Caterpillar</t>
  </si>
  <si>
    <t>Según Artículo 33 del PCP</t>
  </si>
  <si>
    <t>Según Artículo 8 del PCP</t>
  </si>
  <si>
    <t>4P-0559</t>
  </si>
  <si>
    <t>207-1364</t>
  </si>
  <si>
    <t>4W-3027</t>
  </si>
  <si>
    <t>6I-1418</t>
  </si>
  <si>
    <t>9F-7707</t>
  </si>
  <si>
    <t>100-3877</t>
  </si>
  <si>
    <t>100-3879</t>
  </si>
  <si>
    <t>111-5059</t>
  </si>
  <si>
    <t>235-3548</t>
  </si>
  <si>
    <t>230-2633</t>
  </si>
  <si>
    <t>100-3880</t>
  </si>
  <si>
    <t>250-1314</t>
  </si>
  <si>
    <t>146-3740</t>
  </si>
  <si>
    <t>106-9872</t>
  </si>
  <si>
    <t>2A-4429</t>
  </si>
  <si>
    <t>197-7055</t>
  </si>
  <si>
    <t>197-6999</t>
  </si>
  <si>
    <t>210-2542</t>
  </si>
  <si>
    <t>194-4897</t>
  </si>
  <si>
    <t>234-8776</t>
  </si>
  <si>
    <t>230-2621</t>
  </si>
  <si>
    <t>6I-2933</t>
  </si>
  <si>
    <t>0L-1143</t>
  </si>
  <si>
    <t>9S-8752</t>
  </si>
  <si>
    <t>162-3906</t>
  </si>
  <si>
    <t>100-3237</t>
  </si>
  <si>
    <t>2H-9523</t>
  </si>
  <si>
    <t>7W-2122</t>
  </si>
  <si>
    <t>7E-3921</t>
  </si>
  <si>
    <t>147-3745</t>
  </si>
  <si>
    <t>9N-1752</t>
  </si>
  <si>
    <t>1W-4099</t>
  </si>
  <si>
    <t>4W-0530</t>
  </si>
  <si>
    <t>7E-1456</t>
  </si>
  <si>
    <t>108-1434</t>
  </si>
  <si>
    <t>111-3820</t>
  </si>
  <si>
    <t>4P-3784</t>
  </si>
  <si>
    <t>7N-7697</t>
  </si>
  <si>
    <t>153-8531</t>
  </si>
  <si>
    <t>4B-4281</t>
  </si>
  <si>
    <t>7X-6315</t>
  </si>
  <si>
    <t>211-8289</t>
  </si>
  <si>
    <t>167-1751</t>
  </si>
  <si>
    <t>4P-3563</t>
  </si>
  <si>
    <t>127-7095</t>
  </si>
  <si>
    <t>4W-3034</t>
  </si>
  <si>
    <t>5P-0597</t>
  </si>
  <si>
    <t>5P-4868</t>
  </si>
  <si>
    <t>127-4422</t>
  </si>
  <si>
    <t>2W-0752</t>
  </si>
  <si>
    <t>7N-3368</t>
  </si>
  <si>
    <t>7N-4320</t>
  </si>
  <si>
    <t>112-1564</t>
  </si>
  <si>
    <t>122-8856</t>
  </si>
  <si>
    <t>241-5928</t>
  </si>
  <si>
    <t>7N-5080</t>
  </si>
  <si>
    <t>428-9129</t>
  </si>
  <si>
    <t>4P-7383</t>
  </si>
  <si>
    <t>9Y-8389</t>
  </si>
  <si>
    <t>7N-5057</t>
  </si>
  <si>
    <t>111-1349</t>
  </si>
  <si>
    <t>243-2288</t>
  </si>
  <si>
    <t>3P-6061</t>
  </si>
  <si>
    <t>2N-0931</t>
  </si>
  <si>
    <t>4W-3100</t>
  </si>
  <si>
    <t>7E-6016</t>
  </si>
  <si>
    <t>6F-4868</t>
  </si>
  <si>
    <t>7E-2632</t>
  </si>
  <si>
    <t>9L-1480</t>
  </si>
  <si>
    <t>8N-9885</t>
  </si>
  <si>
    <t>8L2786</t>
  </si>
  <si>
    <t>230-1072</t>
  </si>
  <si>
    <t>7L-4773</t>
  </si>
  <si>
    <t>271-4926</t>
  </si>
  <si>
    <t>5H-6734</t>
  </si>
  <si>
    <t>136-7227</t>
  </si>
  <si>
    <t>235-3546</t>
  </si>
  <si>
    <t>3P-0654</t>
  </si>
  <si>
    <t>6J-2245</t>
  </si>
  <si>
    <t>6V-3348</t>
  </si>
  <si>
    <t>6V-3968</t>
  </si>
  <si>
    <t>4S-5898</t>
  </si>
  <si>
    <t>6V-5101</t>
  </si>
  <si>
    <t>6V-9769</t>
  </si>
  <si>
    <t>5P-7530</t>
  </si>
  <si>
    <t>1H-9696</t>
  </si>
  <si>
    <t>3K-0360</t>
  </si>
  <si>
    <t>8L-2746</t>
  </si>
  <si>
    <t>5P-6302</t>
  </si>
  <si>
    <t>3J-1907</t>
  </si>
  <si>
    <t>33-6031</t>
  </si>
  <si>
    <t>125-9794</t>
  </si>
  <si>
    <t>6V-7351</t>
  </si>
  <si>
    <t>6V-5048</t>
  </si>
  <si>
    <t>6V-5049</t>
  </si>
  <si>
    <t>102-2240</t>
  </si>
  <si>
    <t>161-9926</t>
  </si>
  <si>
    <t>189-5746</t>
  </si>
  <si>
    <t>194-6724</t>
  </si>
  <si>
    <t>194-6725</t>
  </si>
  <si>
    <t>9X-5392</t>
  </si>
  <si>
    <t>265-9034</t>
  </si>
  <si>
    <t>261-6849</t>
  </si>
  <si>
    <t>415-2433</t>
  </si>
  <si>
    <t>128-4347</t>
  </si>
  <si>
    <t>195-2150</t>
  </si>
  <si>
    <t>1H8278</t>
  </si>
  <si>
    <t>3D-2824</t>
  </si>
  <si>
    <t>153-4906</t>
  </si>
  <si>
    <t>5F-9657</t>
  </si>
  <si>
    <t>7N-2046</t>
  </si>
  <si>
    <t>7X-1547</t>
  </si>
  <si>
    <t>7X-4805</t>
  </si>
  <si>
    <t>8T-2928</t>
  </si>
  <si>
    <t>8T-2929</t>
  </si>
  <si>
    <t>9X-7562</t>
  </si>
  <si>
    <t>109-7411</t>
  </si>
  <si>
    <t>214-7568</t>
  </si>
  <si>
    <t>3E-6794</t>
  </si>
  <si>
    <t>7E-2326</t>
  </si>
  <si>
    <t>1J-9671</t>
  </si>
  <si>
    <t>2M-9780</t>
  </si>
  <si>
    <t>4J-5477</t>
  </si>
  <si>
    <t>238-5080</t>
  </si>
  <si>
    <t>2H-3928</t>
  </si>
  <si>
    <t>8C-3073</t>
  </si>
  <si>
    <t>9M-2092</t>
  </si>
  <si>
    <t>5P-7818</t>
  </si>
  <si>
    <t>5P-8210</t>
  </si>
  <si>
    <t>5P-8872</t>
  </si>
  <si>
    <t>6V-8001</t>
  </si>
  <si>
    <t>107-3758</t>
  </si>
  <si>
    <t>240-7032</t>
  </si>
  <si>
    <t>127-2176</t>
  </si>
  <si>
    <t>7N-6806</t>
  </si>
  <si>
    <t>197-7006</t>
  </si>
  <si>
    <t>428-9130</t>
  </si>
  <si>
    <t>166-4376</t>
  </si>
  <si>
    <t>061-9456</t>
  </si>
  <si>
    <t>6V-7681</t>
  </si>
  <si>
    <t>Equipo porta filtros de aire. Sistema de admision. Locomotora CSR SDD7.</t>
  </si>
  <si>
    <t>Conjunto de fuelles.  Motor Caterpillar 3516B. Loc CSR SDD7.</t>
  </si>
  <si>
    <t>Respiradero. Carter de block de cilindros. Motor diesel Caterpillar 3516B. Locomotoras - CSR SDD7</t>
  </si>
  <si>
    <t>Espaciador buje de montaje de aislamiento. Sistema de arranque. Motor diesel Caterpillar 3516B.</t>
  </si>
  <si>
    <t>Anillo de retencion pastilla entre balancin y valvula. Tapa de cilindros. Motor Caterpillar 3516B.</t>
  </si>
  <si>
    <t>Reten de arandela. Mecanismo de valvulas. Tapa de cilindros. Motor diesel Caterpillar 3516B.</t>
  </si>
  <si>
    <t>Varilla de empuje. Mecanismo de valvulas. Tapa de cilindros. Motor diesel Caterpillar 3516B.</t>
  </si>
  <si>
    <t>Nucleo Aftercooler de motor diesel Caterpillar 3516B. Loc CSR SDD7</t>
  </si>
  <si>
    <t>O ring de tapa trasera, equipos auxiliares. Motor Caterpillar 3516B. Locomotora CSR SDD7.</t>
  </si>
  <si>
    <t>EJE DE BALANCIN MOTOR CATERPILLAR 3516B6HZ1</t>
  </si>
  <si>
    <t>EMPUJADOR VALVULA MOTOR CATERPILLAR 3516BHZ1</t>
  </si>
  <si>
    <t>Inyector. Motor Caterpillar 3516B. Loc CSR SDD7.</t>
  </si>
  <si>
    <t>Damper. Motor Caterpillar 3516B. Loc CSR SDD7.</t>
  </si>
  <si>
    <t>Bomba de Aceite. Motor Caterpillar 3516B. Loc CSR SDD7.</t>
  </si>
  <si>
    <t>Traba de retencion de Tapas de Cilindro de motor diesel Caterpillar 3516B . Loc CSR SDD7</t>
  </si>
  <si>
    <t>Rotocoil de valvula de escape de Tapas de Cilindro de motor diesel Caterpillar 3516B . Loc CSR SDD7</t>
  </si>
  <si>
    <t>Valvula de admision de Tapas de Cilindro de motor diesel Caterpillar 3516B . Loc CSR SDD7</t>
  </si>
  <si>
    <t>Valvula de escape de Tapas de Cilindro de motor diesel Caterpillar 3516B . Loc CSR SDD7</t>
  </si>
  <si>
    <t>Blindaje de aceite de Tapas de Cilindro de motor diesel Caterpillar 3516B . Loc CSR SDD7</t>
  </si>
  <si>
    <t>Balancin. Mecanismo de valvulas.. Motor diesel Caterpillar 3516B. Locomotoras - CSR SDD7</t>
  </si>
  <si>
    <t>Indicador de cambio de filtro. SDD7</t>
  </si>
  <si>
    <t>Tornillo. sistema de turbos. Loc CSR SDD7</t>
  </si>
  <si>
    <t>Tuerca. Sistema de turbos. Loc CSR SDD7</t>
  </si>
  <si>
    <t>Bomba de combustible de cebado. Sistema de combustible. Motor diesel Caterpillar 3516B. Loc CSR SDD7</t>
  </si>
  <si>
    <t>Ojal. Colector de sistema de combustible. Motor diesel Caterpillar 3516B. Locomotoras - CSR SDD7</t>
  </si>
  <si>
    <t>Ojal de cañeria. Piping. Sistema de combustible. Motor diesel Caterpillar 3516B. Loc CSR SDD7</t>
  </si>
  <si>
    <t>Puerto de conexion. Piping. Sistema de combustible. Motor diesel Caterpillar 3516B. CSR SDD7</t>
  </si>
  <si>
    <t>Valvula reguladora de presion de combustible.   Motor Caterpillar 3516B. Loc CSR SDD7.</t>
  </si>
  <si>
    <t>Anillo de retencion. Sistema de combustible. Motor diesel Caterpillar 3516B. Locomotoras - CSR SDD7</t>
  </si>
  <si>
    <t>Muelle de sistema de cebado. Sistema de combustible. Motor diesel Caterpillar 3516B. CSR SDD7</t>
  </si>
  <si>
    <t>Anillo de retencion de brida de conexión. Piping. Sistema de refrigeracion. Motor Caterpillar 3516B</t>
  </si>
  <si>
    <t>Anillo de retencion, brida de conexion. Piping. Refrigeracion. Motor diesel Caterpillar 3516B. SDD7</t>
  </si>
  <si>
    <t>Conector salida de refrigerante de turbo</t>
  </si>
  <si>
    <t>Ojal. Sistema de combustible y lubricacion. Motor diesel Caterpillar 3516B. Locomotoras - CSR SDD7</t>
  </si>
  <si>
    <t>Anillo de retencion. Sistema de lubricacion. Motor diesel Caterpillar 3516B. Locomotoras - CSR SDD7</t>
  </si>
  <si>
    <t>Varilla de nivel de aceite. Carter de block de cilindros. Motor diesel Caterpillar 3516B. CSR SDD7</t>
  </si>
  <si>
    <t>Valvula de Secuencia  de motor diesel Caterpillar 3516B. Locomotora CSR SDD7</t>
  </si>
  <si>
    <t>pantalla de monitoreo para el motor diesel. Locomotora CSR SDD7.</t>
  </si>
  <si>
    <t>placa identificadora de alarmas. pantalla de monitoreo para el motor diesel. Locomotora CSR SDD7.</t>
  </si>
  <si>
    <t>Arandela. Sistema electrico y arranque. Motor diesel Caterpillar 3516B. Locomotoras - CSR SDD7</t>
  </si>
  <si>
    <t>Trencilla a tierra de control electronico. Sistema de arranque. Motor Caterpillar 3516B. CSR SDD7</t>
  </si>
  <si>
    <t>Control electronico. Sistema de arranque de motor. Motor diesel Caterpillar 3516B. CSR SDD7</t>
  </si>
  <si>
    <t>Tubos de salida refrigerante para sistema de turbos. Loc CSR SDD7.</t>
  </si>
  <si>
    <t>Abrazadera. Cañeria de refrigeracion. Sistema de turbos. Loc CSR SDD7</t>
  </si>
  <si>
    <t>Tubo de colector. Salida refrigerante. Sistema de turbos</t>
  </si>
  <si>
    <t>Abrazadera respiracion tapa de valvulas. Piping. Sistema lubricacion. Motor Caterpillar 3516B. SDD7</t>
  </si>
  <si>
    <t>Abrazadera de conexion de respiracion. Piping. Sistema de lubricacion. Motor Caterpillar 3516B. SDD7</t>
  </si>
  <si>
    <t>Junta de unidad auxiliar de transmision. Motor diesel Caterpillar 3516B. Locomotoras - CSR SDD7</t>
  </si>
  <si>
    <t>Junta de soporte. Block de cilindros. Motor diesel Caterpillar 3516B. Locomotoras - CSR SDD7</t>
  </si>
  <si>
    <t>Junta de cobertor frontal menor superior de block de cilindros. Motor diesel Caterpillar 3516B. SDD7</t>
  </si>
  <si>
    <t>Junta de cubiertas traseras superiores de block de cilindros. Motor diesel Caterpillar 3516B. SDD7</t>
  </si>
  <si>
    <t>Junta de Aftercooler.  Motor Caterpillar 3516B. Loc CSR SDD7.</t>
  </si>
  <si>
    <t>Junta de Tapas de Cilindro de motor diesel Caterpillar 3516B. Loc CSR SDD7. (RF: 122-8856)</t>
  </si>
  <si>
    <t>Junta de Tapas de Cilindro de motor diesel Caterpillar 3516B Loc CSR SDD7. (RF: 241-5928)</t>
  </si>
  <si>
    <t>Junta de Tapas de Cilindro de motor diesel Caterpillar 3516B. Loc CSR SDD7. (RF: 7n-5080)</t>
  </si>
  <si>
    <t>junta de Tapas de Cilindro de motor diesel Caterpillar 3516B. Loc CSR SDD7</t>
  </si>
  <si>
    <t>Junta de separador de agua. Sistema de combustible. Motor diesel Caterpillar 3516B. CSR SDD7</t>
  </si>
  <si>
    <t>Junta de la base de filtrado. Sistema de combustible. Motor diesel Caterpillar 3516B. CSR SDD7</t>
  </si>
  <si>
    <t>Junta de cubierta mayor de bomba de aceite. Sistema de lubricacion. Motor Caterpillar 3516B. SDD7</t>
  </si>
  <si>
    <t>Junta de tapa de valvula de alivio. Bomba de aceite. Motor diesel Caterpillar 3516B. Loc CSR SDD7</t>
  </si>
  <si>
    <t>Junta de colector. Piping. Sistema de refrigeracion. Motor diesel Caterpillar 3516B. Loc - CSR SDD7</t>
  </si>
  <si>
    <t>Junta de brida. Piping. Sistema de refrigeracion. Motor diesel Caterpillar 3516B. CSR SDD7</t>
  </si>
  <si>
    <t>Junta de Caja Termostatica de motor diesel Caterpillar 3516B. Locomotora CSR SDD7</t>
  </si>
  <si>
    <t>Junta de Caja Termostatica de motor diesel Caterpillar 3516B. Loc CSR SDD7</t>
  </si>
  <si>
    <t>Junta entre cobertor y adaptador. Descarga de lubricante. Motor diesel Caterpillar 3516B. CSR SDD7</t>
  </si>
  <si>
    <t>Junta de carter de block de cilindros. Sistema de lubricacion. Motor diesel Caterpillar 3516B. SDD7</t>
  </si>
  <si>
    <t>Junta de cobertor laterar de carter de block. Sistema de lubricacion. Motor Caterpillar 3516B. SDD7</t>
  </si>
  <si>
    <t>Junta de alojamiento de unidad electronica. Sistema de arranque. Motor Caterpillar 3516B. CSR SDD7</t>
  </si>
  <si>
    <t>Sello O ring. Enfriador de Aceite.  Motor Caterpillar 3516B. Loc CSR SDD7.</t>
  </si>
  <si>
    <t>Junta de cobertor de block de cilindro. Sist de refrigeracion. Motor Caterpillar 3516B. Loc CSR SDD7</t>
  </si>
  <si>
    <t>O RING. Circuito refrigeracion turbo MD</t>
  </si>
  <si>
    <t>Sello frente de bomba de agua. Motor Caterpillar. Loc CSR SDD7.</t>
  </si>
  <si>
    <t>Sello montaje de bomba de agua. Motor Caterpillar. Loc CSR SDD7.</t>
  </si>
  <si>
    <t>Sello cuerpo de bomba de agua. Motor Caterpillar. Loc CSR SDD7.</t>
  </si>
  <si>
    <t>O ring de cubierta delantera de block de cilindros.. Motor diesel Caterpillar 3516B. Loc CSR SDD7</t>
  </si>
  <si>
    <t>O ring de brida. Carter de block de cilindros. Motor diesel Caterpillar 3516B. Locomotoras -CSR SDD7</t>
  </si>
  <si>
    <t>O ring del receptaculo. Mecanismo de valvulas. Motor diesel Caterpillar 3516B. CSR SDD7</t>
  </si>
  <si>
    <t>O ring menor de cobertor mayor frontal de block de cilindros.. Motor diesel Caterpillar 3516B. SDD7</t>
  </si>
  <si>
    <t>Sello de Aftercooler.  Motor Caterpillar 3516B. Loc CSR SDD7.</t>
  </si>
  <si>
    <t>Sello O ring de Tapas de Cilindro de motor diesel Caterpillar 3516B. Loc CSR SDD7.</t>
  </si>
  <si>
    <t>Sello de Tapas de Cilindro de motor diesel Caterpillar 3516B. Loc CSR SDD7</t>
  </si>
  <si>
    <t>O ring. Mecanismo de valvulas. Motor diesel Caterpillar 3516B. Locomotoras - CSR SDD7</t>
  </si>
  <si>
    <t>O ring de bomba de transferencia de combustible.. Motor diesel Caterpillar 3516B. Loc CSR SDD7</t>
  </si>
  <si>
    <t>O ring de manguera de conexión a regulador. Bomba de combustible de cebado. Motor Caterpillar 3516B</t>
  </si>
  <si>
    <t>O ring de montaje de sensor de presion. Sistema de combustible. Motor diesel Caterpillar 3516B. SDD7</t>
  </si>
  <si>
    <t>O´RING P/ENTRADA MULTIPLE DE REGULADORES DE TEMPERATURA - MOTOR DIESEL –LOC. SDD7</t>
  </si>
  <si>
    <t>Sello O ring Black de Caja Termostatica de motor diesel Caterpillar 3516B. Motor CAT 3516B. Loc SDD7</t>
  </si>
  <si>
    <t>O ring de respiracion de caja de cigüeñal. Sistema de lubricacion. Motor diesel Caterpillar 3516B</t>
  </si>
  <si>
    <t>O ring de cobertor de drenaje de aceite. Carter de lubricante del motor. Motor Caterpillar 3516B</t>
  </si>
  <si>
    <t>O ring de cubierta con tapon. Carter de block de cilindros. Motor diesel Caterpillar 3516B. SDD7</t>
  </si>
  <si>
    <t>O ring codo de manguera. Sistema cierre de aire. Sistema de admision/escape. Motor Caterpillar. SDD7</t>
  </si>
  <si>
    <t>O ring de filtro combustible/cañerias de inyeccion/cebador/sensor de cebado. Motor Caterpillar. SDD7</t>
  </si>
  <si>
    <t>Sensor de temperatura. Sistema de refrigeracion. Motor diesel Caterpillar 3516B. Loc CSR SDD7</t>
  </si>
  <si>
    <t>Sensor de presion de tapa de cigüeñal, atmosferica y turbo cargador. Motor diesel Caterpillar 3516B</t>
  </si>
  <si>
    <t>Sensor de velocidad del motor y de tiempo de calibracion. Sistema de arranque. Caterpillar 3516B.</t>
  </si>
  <si>
    <t>Sensor de presion a la salida del turbocargador. Sistema de arranque. Motor diesel Caterpillar 3516B</t>
  </si>
  <si>
    <t>Sensor de presion p/ combustible y aceite (Filtrado y sin filtrar). Sistema de arranque. Motor 3516B</t>
  </si>
  <si>
    <t>Sensor de sincronizacion y calibracion de velocidad. Motor Caterpillar 3516B. Loc CSR SDD7</t>
  </si>
  <si>
    <t>Sensores Digital Velocidad Secundario/Calibracion - Primario/Calibracion. Motor CAT 3516B.Loc SDD7</t>
  </si>
  <si>
    <t>Sensor Digital Temperatura de escape. Motor Caterpillar 3516B. Loc CSR SDD7</t>
  </si>
  <si>
    <t>Sensor Digital TE. Motor Caterpillar 3516B. Loc CSR SDD7</t>
  </si>
  <si>
    <t>Sensor de Temperatura de Aftercooler. Motor Caterpillar 3516B. Loc CSR SDD7</t>
  </si>
  <si>
    <t>Sensor de temperatura de entrada de aire al motor y temperatura del aceite. Motor CAT 3516B.Loc SDD7</t>
  </si>
  <si>
    <t>Sello O ring black B W P de Bomba de Agua.  Motor Caterpillar 3516B. Loc CSR SDD7.</t>
  </si>
  <si>
    <t>Sello O ring SAE tipo 1 de Bomba de Agua.  Motor Caterpillar 3516B. Loc CSR SDD7.</t>
  </si>
  <si>
    <t>O ring de block de cilindros.. Motor diesel Caterpillar 3516B. Locomotoras - CSR SDD7</t>
  </si>
  <si>
    <t>O ring de conexion de colector. Block de cilindros. Motor diesel Caterpillar 3516B. CSR SDD7</t>
  </si>
  <si>
    <t>O ring de camisa de cilindro. Block de cilindros. Motor diesel Caterpillar 3516B. CSR SDD7</t>
  </si>
  <si>
    <t>O ring de cobertor de carter de block de cilindros. Motor diesel Caterpillar 3516B. CSR SDD7</t>
  </si>
  <si>
    <t>O ring de parte delantera de block de cilindros. Motor diesel Caterpillar 3516B. CSR SDD7</t>
  </si>
  <si>
    <t>O ring superior central 1 de block de cilindros. Motor diesel Caterpillar 3516B. CSR SDD7</t>
  </si>
  <si>
    <t>O ring superior central 2 de block de cilindros. Motor diesel Caterpillar 3516B. CSR SDD7</t>
  </si>
  <si>
    <t>Sello O ring de Aftercooler. Motor Caterpillar 3516B. Loc CSR SDD7.</t>
  </si>
  <si>
    <t>Sello O ring de Tapas de Cilindro de motor diesel Caterpillar 3516B. Loc CSR SDD7</t>
  </si>
  <si>
    <t>O ring de adaptador del turbocargador.. Motor diesel Caterpillar 3516B. Locomotoras - CSR SDD7</t>
  </si>
  <si>
    <t>O ring. Codo de escape del turbocargador</t>
  </si>
  <si>
    <t>O ring de filtro separador de agua. Sistema de combustible. Motor diesel Caterpillar 3516B. Loc SDD7</t>
  </si>
  <si>
    <t>O ring mayor de descarga. Filtro separador de agua. Sistema de combustible. Motor Caterpillar 3516B</t>
  </si>
  <si>
    <t>O ring menor descarga. Separador de agua. Sistema de combustible. Motor Caterpillar 3516B. CSR SDD7</t>
  </si>
  <si>
    <t>O ring de conector de bomba de transferencia de combustible.. Motor diesel Caterpillar 3516B. SDD7</t>
  </si>
  <si>
    <t>O ring de placa. Piping. Sistema de refrigeracion. Motor diesel Caterpillar 3516B. Loc CSR SDD7</t>
  </si>
  <si>
    <t>O ring de codo despues de enfriador. Piping. Sistema de refrigeracion. Motor Caterpillar 3516B. SDD7</t>
  </si>
  <si>
    <t>O ring despues de enfriador. Piping. Sistema de refrigeracion. Motor diesel Caterpillar 3516B. SDD7</t>
  </si>
  <si>
    <t>O ring de conector. Carter de block de cilindros.. Motor diesel Caterpillar 3516B. CSR SDD7</t>
  </si>
  <si>
    <t>O ring del cobertor lateral del block de cilindros.. Motor diesel Caterpillar 3516B. CSR SDD7</t>
  </si>
  <si>
    <t>O ring del adaptador. Carter del block de cilindros. Motor diesel Caterpillar 3516B. CSR SDD7</t>
  </si>
  <si>
    <t>O ring del cobertor de valvula bypass. Sistema de lubricacion. Motor diesel Caterpillar 3516B. SDD7</t>
  </si>
  <si>
    <t>Sello post enfriador. Motor Caterpillar. Loc CSR SDD7.</t>
  </si>
  <si>
    <t>SELLO MECANISMO VALVULAS MOTOR CATERPILLAR 3516BHZ1</t>
  </si>
  <si>
    <t>Sello integral de Tapas de Cilindro de motor diesel Caterpillar 3516B. Loc CSR SDD7. (127-2176)</t>
  </si>
  <si>
    <t>Sello de vastago de valvula de Tapas de Cilindro de motor diesel Caterpillar 3516B . Loc CSR SDD7</t>
  </si>
  <si>
    <t>Sello. Conjunto fuelles.  Motor Caterpillar 3516B. Loc CSR SDD7.</t>
  </si>
  <si>
    <t>Sello de bomba de agua. Sistema de refrigeracion. Motor diesel Caterpillar 3516B. Loc CSR SDD7</t>
  </si>
  <si>
    <t>Sello de base de culata. Motor Caterpillar 3516B. Locomotora CSR SDD7.</t>
  </si>
  <si>
    <t>Sello de la base de bomba de aceite. Motor Caterpillar 3516B. Locomotora CSR SDD7.</t>
  </si>
  <si>
    <t>NUM03230501100N</t>
  </si>
  <si>
    <t>NUM03230521000N</t>
  </si>
  <si>
    <t>NUM03230191700N</t>
  </si>
  <si>
    <t>NUM03230191840N</t>
  </si>
  <si>
    <t>NUM03230191910N</t>
  </si>
  <si>
    <t>NUM03230191940N</t>
  </si>
  <si>
    <t>NUM03230191960N</t>
  </si>
  <si>
    <t>NUM03230192100N</t>
  </si>
  <si>
    <t>NUM03230192170N</t>
  </si>
  <si>
    <t>NUM03230200010N</t>
  </si>
  <si>
    <t>NUM03230300080N</t>
  </si>
  <si>
    <t>NUM03230300310N</t>
  </si>
  <si>
    <t>NUM03230300330N</t>
  </si>
  <si>
    <t>NUM03230300800N</t>
  </si>
  <si>
    <t>NUM03230302730N</t>
  </si>
  <si>
    <t>NUM03230302740N</t>
  </si>
  <si>
    <t>NUM03230302760N</t>
  </si>
  <si>
    <t>NUM03230302770N</t>
  </si>
  <si>
    <t>NUM03230302780N</t>
  </si>
  <si>
    <t>NUM03230302790N</t>
  </si>
  <si>
    <t>NUM03230302830N</t>
  </si>
  <si>
    <t>NUM03230531520N</t>
  </si>
  <si>
    <t>NUM03230532220N</t>
  </si>
  <si>
    <t>NUM03230532250N</t>
  </si>
  <si>
    <t>NUM03230723000N</t>
  </si>
  <si>
    <t>NUM03230711100N</t>
  </si>
  <si>
    <t>NUM03230711160N</t>
  </si>
  <si>
    <t>NUM03230711250N</t>
  </si>
  <si>
    <t>NUM03230711000N</t>
  </si>
  <si>
    <t>NUM03230711110N</t>
  </si>
  <si>
    <t>NUM03230711280N</t>
  </si>
  <si>
    <t>NUM03230820390N</t>
  </si>
  <si>
    <t>NUM03230820430N</t>
  </si>
  <si>
    <t>NUM03230820530N</t>
  </si>
  <si>
    <t>NUM03230930170N</t>
  </si>
  <si>
    <t>NUM03230930190N</t>
  </si>
  <si>
    <t>NUM03230930220N</t>
  </si>
  <si>
    <t>NUM03230930700N</t>
  </si>
  <si>
    <t>NUM03231000500N</t>
  </si>
  <si>
    <t>NUM03231000510N</t>
  </si>
  <si>
    <t>NUM03231002180N</t>
  </si>
  <si>
    <t>NUM03231002190N</t>
  </si>
  <si>
    <t>NUM03231002230N</t>
  </si>
  <si>
    <t>NUM03230532210N</t>
  </si>
  <si>
    <t>NUM03230532230N</t>
  </si>
  <si>
    <t>NUM03230532260N</t>
  </si>
  <si>
    <t>NUM03230930230N</t>
  </si>
  <si>
    <t>NUM03230930240N</t>
  </si>
  <si>
    <t>NUM03230930260N</t>
  </si>
  <si>
    <t>NUM03230191650N</t>
  </si>
  <si>
    <t>NUM03230191680N</t>
  </si>
  <si>
    <t>NUM03230191770N</t>
  </si>
  <si>
    <t>NUM03230191780N</t>
  </si>
  <si>
    <t>NUM03230192130N</t>
  </si>
  <si>
    <t>NUM03230302500N</t>
  </si>
  <si>
    <t>NUM03230302510N</t>
  </si>
  <si>
    <t>NUM03230302530N</t>
  </si>
  <si>
    <t>NUM03230302550N</t>
  </si>
  <si>
    <t>NUM03230711220N</t>
  </si>
  <si>
    <t>NUM03230711290N</t>
  </si>
  <si>
    <t>NUM03230930340N</t>
  </si>
  <si>
    <t>NUM03230930180N</t>
  </si>
  <si>
    <t>NUM03230820380N</t>
  </si>
  <si>
    <t>NUM03230820410N</t>
  </si>
  <si>
    <t>NUM03230831060N</t>
  </si>
  <si>
    <t>NUM03230831070N</t>
  </si>
  <si>
    <t>NUM03230831080N</t>
  </si>
  <si>
    <t>NUM03230930300N</t>
  </si>
  <si>
    <t>NUM03230930330N</t>
  </si>
  <si>
    <t>NUM03230930360N</t>
  </si>
  <si>
    <t>NUM03231002200N</t>
  </si>
  <si>
    <t>NUM03230190520N</t>
  </si>
  <si>
    <t>NUM03230190730N</t>
  </si>
  <si>
    <t>NUM03230191020N</t>
  </si>
  <si>
    <t>NUM03230191090N</t>
  </si>
  <si>
    <t>NUM03230191100N</t>
  </si>
  <si>
    <t>NUM03230191160N</t>
  </si>
  <si>
    <t>NUM03230191670N</t>
  </si>
  <si>
    <t>NUM03230191690N</t>
  </si>
  <si>
    <t>NUM03230191740N</t>
  </si>
  <si>
    <t>NUM03230191750N</t>
  </si>
  <si>
    <t>NUM03230192150N</t>
  </si>
  <si>
    <t>NUM03230302610N</t>
  </si>
  <si>
    <t>NUM03230302630N</t>
  </si>
  <si>
    <t>NUM03230302650N</t>
  </si>
  <si>
    <t>NUM03230302820N</t>
  </si>
  <si>
    <t>NUM03230711130N</t>
  </si>
  <si>
    <t>NUM03230711190N</t>
  </si>
  <si>
    <t>NUM03230711270N</t>
  </si>
  <si>
    <t>NUM03230831030N</t>
  </si>
  <si>
    <t>NUM03230831050N</t>
  </si>
  <si>
    <t>NUM03230930160N</t>
  </si>
  <si>
    <t>NUM03230930200N</t>
  </si>
  <si>
    <t>NUM03230930310N</t>
  </si>
  <si>
    <t>NUM03231002160N</t>
  </si>
  <si>
    <t>NUM03231002170N</t>
  </si>
  <si>
    <t>NUM03230830510N</t>
  </si>
  <si>
    <t>NUM03231002120N</t>
  </si>
  <si>
    <t>NUM03231002130N</t>
  </si>
  <si>
    <t>NUM03231002140N</t>
  </si>
  <si>
    <t>NUM03231002150N</t>
  </si>
  <si>
    <t>NUM03231012000N</t>
  </si>
  <si>
    <t>NUM03231012010N</t>
  </si>
  <si>
    <t>NUM03231012030N</t>
  </si>
  <si>
    <t>NUM03231012040N</t>
  </si>
  <si>
    <t>NUM03231012090N</t>
  </si>
  <si>
    <t>NUM03231012100N</t>
  </si>
  <si>
    <t>NUM03230190630N</t>
  </si>
  <si>
    <t>NUM03230190690N</t>
  </si>
  <si>
    <t>NUM03230191660N</t>
  </si>
  <si>
    <t>NUM03230191710N</t>
  </si>
  <si>
    <t>NUM03230191760N</t>
  </si>
  <si>
    <t>NUM03230191790N</t>
  </si>
  <si>
    <t>NUM03230191880N</t>
  </si>
  <si>
    <t>NUM03230191890N</t>
  </si>
  <si>
    <t>NUM03230191900N</t>
  </si>
  <si>
    <t>NUM03230192110N</t>
  </si>
  <si>
    <t>NUM03230192120N</t>
  </si>
  <si>
    <t>NUM03230302660N</t>
  </si>
  <si>
    <t>NUM03230531510N</t>
  </si>
  <si>
    <t>NUM03230531530N</t>
  </si>
  <si>
    <t>NUM03230711140N</t>
  </si>
  <si>
    <t>NUM03230711170N</t>
  </si>
  <si>
    <t>NUM03230711210N</t>
  </si>
  <si>
    <t>NUM03230711260N</t>
  </si>
  <si>
    <t>NUM03230820400N</t>
  </si>
  <si>
    <t>NUM03230820440N</t>
  </si>
  <si>
    <t>NUM03230820450N</t>
  </si>
  <si>
    <t>NUM03230930270N</t>
  </si>
  <si>
    <t>NUM03230930280N</t>
  </si>
  <si>
    <t>NUM03230930290N</t>
  </si>
  <si>
    <t>NUM03230930320N</t>
  </si>
  <si>
    <t>NUM03230191070N</t>
  </si>
  <si>
    <t>NUM03230200020N</t>
  </si>
  <si>
    <t>NUM03230302600N</t>
  </si>
  <si>
    <t>NUM03230302670N</t>
  </si>
  <si>
    <t>NUM03230302800N</t>
  </si>
  <si>
    <t>NUM03230521200N</t>
  </si>
  <si>
    <t>NUM03230811160N</t>
  </si>
  <si>
    <t>NUM03230192160N</t>
  </si>
  <si>
    <t>NUM03230192180N</t>
  </si>
  <si>
    <t>unidad</t>
  </si>
  <si>
    <t>Licitación N°:</t>
  </si>
  <si>
    <t>ANEXO A - PLANILLA COTIZACIÓN BIENES DE ORIGEN EXTRANJERO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</si>
</sst>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2C0A]#,###.00;[Red]\([$$-2C0A]#,###.00\)"/>
    <numFmt numFmtId="165" formatCode="_ &quot;$ &quot;* #,##0.00_ ;_ &quot;$ &quot;* \-#,##0.00_ ;_ &quot;$ &quot;* \-??_ ;_ @_ "/>
  </numFmts>
  <fonts count="20">
    <font>
      <sz val="11"/>
      <color theme="1"/>
      <name val="Calibri"/>
      <family val="2"/>
      <scheme val="minor"/>
    </font>
    <font>
      <sz val="10"/>
      <name val="Arial"/>
      <family val="2"/>
    </font>
    <font>
      <b/>
      <sz val="14"/>
      <name val="Arial"/>
      <family val="2"/>
    </font>
    <font>
      <b/>
      <sz val="10"/>
      <name val="Arial"/>
      <family val="2"/>
    </font>
    <font>
      <sz val="11"/>
      <color theme="1"/>
      <name val="Calibri"/>
      <family val="2"/>
      <scheme val="minor"/>
    </font>
    <font>
      <b/>
      <sz val="11"/>
      <name val="Arial"/>
      <family val="2"/>
    </font>
    <font>
      <sz val="10"/>
      <color rgb="FF000000"/>
      <name val="Arial"/>
      <family val="2"/>
    </font>
    <font>
      <sz val="10"/>
      <color theme="1"/>
      <name val="Arial"/>
      <family val="2"/>
    </font>
    <font>
      <b/>
      <sz val="10"/>
      <color theme="1"/>
      <name val="Arial"/>
      <family val="2"/>
    </font>
    <font>
      <b/>
      <u/>
      <sz val="11"/>
      <name val="Arial"/>
      <family val="2"/>
    </font>
    <font>
      <b/>
      <u/>
      <sz val="10"/>
      <color theme="1"/>
      <name val="Arial"/>
      <family val="2"/>
    </font>
    <font>
      <sz val="10"/>
      <name val="Mangal"/>
      <family val="2"/>
    </font>
    <font>
      <sz val="11"/>
      <name val="Arial"/>
      <family val="2"/>
    </font>
    <font>
      <b/>
      <u/>
      <sz val="10"/>
      <name val="Arial"/>
      <family val="2"/>
    </font>
    <font>
      <i/>
      <sz val="10"/>
      <name val="Arial"/>
      <family val="2"/>
    </font>
    <font>
      <sz val="11"/>
      <color theme="1"/>
      <name val="Arial"/>
      <family val="2"/>
    </font>
    <font>
      <b/>
      <u/>
      <sz val="12"/>
      <color theme="1"/>
      <name val="Arial"/>
      <family val="2"/>
    </font>
    <font>
      <u/>
      <sz val="10"/>
      <name val="Arial"/>
      <family val="2"/>
    </font>
    <font>
      <b/>
      <i/>
      <u/>
      <sz val="10"/>
      <color theme="1"/>
      <name val="Arial"/>
      <family val="2"/>
    </font>
    <font>
      <sz val="11"/>
      <color theme="1"/>
      <name val="Calibri"/>
      <family val="2"/>
    </font>
  </fonts>
  <fills count="9">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5F97D5"/>
        <bgColor indexed="64"/>
      </patternFill>
    </fill>
    <fill>
      <patternFill patternType="solid">
        <fgColor theme="0"/>
        <bgColor indexed="64"/>
      </patternFill>
    </fill>
    <fill>
      <patternFill patternType="solid">
        <fgColor indexed="65"/>
        <bgColor indexed="64"/>
      </patternFill>
    </fill>
    <fill>
      <patternFill patternType="solid">
        <fgColor theme="8" tint="0.79998168889431442"/>
        <bgColor indexed="64"/>
      </patternFill>
    </fill>
    <fill>
      <patternFill patternType="lightUp">
        <bgColor auto="1"/>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s>
  <cellStyleXfs count="6">
    <xf numFmtId="0" fontId="0" fillId="0" borderId="0"/>
    <xf numFmtId="0" fontId="1" fillId="0" borderId="0"/>
    <xf numFmtId="43" fontId="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5" fontId="11" fillId="0" borderId="0" applyFill="0" applyBorder="0" applyAlignment="0" applyProtection="0"/>
  </cellStyleXfs>
  <cellXfs count="234">
    <xf numFmtId="0" fontId="0" fillId="0" borderId="0" xfId="0"/>
    <xf numFmtId="0" fontId="7" fillId="6" borderId="0" xfId="0" applyFont="1" applyFill="1" applyBorder="1" applyProtection="1">
      <protection locked="0"/>
    </xf>
    <xf numFmtId="0" fontId="1" fillId="6" borderId="7" xfId="1" applyFont="1" applyFill="1" applyBorder="1" applyAlignment="1" applyProtection="1">
      <alignment horizontal="center" vertical="center"/>
      <protection hidden="1"/>
    </xf>
    <xf numFmtId="0" fontId="6" fillId="6" borderId="14" xfId="0" applyFont="1" applyFill="1" applyBorder="1" applyAlignment="1" applyProtection="1">
      <alignment horizontal="center" vertical="center"/>
      <protection hidden="1"/>
    </xf>
    <xf numFmtId="0" fontId="6" fillId="6" borderId="14" xfId="0" applyFont="1" applyFill="1" applyBorder="1" applyAlignment="1" applyProtection="1">
      <alignment horizontal="center" vertical="center" wrapText="1"/>
      <protection hidden="1"/>
    </xf>
    <xf numFmtId="0" fontId="1" fillId="6" borderId="27" xfId="1" applyFont="1" applyFill="1" applyBorder="1" applyAlignment="1" applyProtection="1">
      <alignment horizontal="center" vertical="center"/>
      <protection hidden="1"/>
    </xf>
    <xf numFmtId="0" fontId="6" fillId="6" borderId="20" xfId="0" applyFont="1" applyFill="1" applyBorder="1" applyAlignment="1" applyProtection="1">
      <alignment horizontal="center" vertical="center"/>
      <protection hidden="1"/>
    </xf>
    <xf numFmtId="0" fontId="1" fillId="6" borderId="20" xfId="1" applyFont="1" applyFill="1" applyBorder="1" applyAlignment="1" applyProtection="1">
      <alignment horizontal="center" vertical="center" wrapText="1"/>
      <protection hidden="1"/>
    </xf>
    <xf numFmtId="0" fontId="6" fillId="6" borderId="20" xfId="0" applyFont="1" applyFill="1" applyBorder="1" applyAlignment="1" applyProtection="1">
      <alignment horizontal="center" vertical="center" wrapText="1"/>
      <protection hidden="1"/>
    </xf>
    <xf numFmtId="0" fontId="5" fillId="6" borderId="6" xfId="1" applyFont="1" applyFill="1" applyBorder="1" applyAlignment="1" applyProtection="1">
      <alignment vertical="center"/>
      <protection hidden="1"/>
    </xf>
    <xf numFmtId="0" fontId="7" fillId="6" borderId="0" xfId="0" applyFont="1" applyFill="1" applyBorder="1" applyProtection="1">
      <protection hidden="1"/>
    </xf>
    <xf numFmtId="0" fontId="9" fillId="6" borderId="27" xfId="1" applyFont="1" applyFill="1" applyBorder="1" applyAlignment="1" applyProtection="1">
      <alignment horizontal="left" vertical="center" wrapText="1"/>
      <protection hidden="1"/>
    </xf>
    <xf numFmtId="0" fontId="9" fillId="6" borderId="27" xfId="1" applyFont="1" applyFill="1" applyBorder="1" applyAlignment="1" applyProtection="1">
      <alignment horizontal="left" vertical="center"/>
      <protection hidden="1"/>
    </xf>
    <xf numFmtId="0" fontId="9" fillId="6" borderId="27" xfId="1" applyFont="1" applyFill="1" applyBorder="1" applyAlignment="1" applyProtection="1">
      <alignment vertical="center" wrapText="1"/>
      <protection locked="0"/>
    </xf>
    <xf numFmtId="0" fontId="7" fillId="6" borderId="13" xfId="0" applyFont="1" applyFill="1" applyBorder="1" applyProtection="1">
      <protection locked="0"/>
    </xf>
    <xf numFmtId="0" fontId="7" fillId="6" borderId="31" xfId="0" applyFont="1" applyFill="1" applyBorder="1" applyProtection="1">
      <protection locked="0"/>
    </xf>
    <xf numFmtId="0" fontId="9" fillId="6" borderId="6" xfId="1" applyFont="1" applyFill="1" applyBorder="1" applyAlignment="1" applyProtection="1">
      <alignment vertical="center"/>
      <protection hidden="1"/>
    </xf>
    <xf numFmtId="0" fontId="3" fillId="5" borderId="0" xfId="1" applyFont="1" applyFill="1" applyBorder="1" applyAlignment="1" applyProtection="1">
      <alignment vertical="center"/>
      <protection hidden="1"/>
    </xf>
    <xf numFmtId="0" fontId="7" fillId="6" borderId="9" xfId="0" applyFont="1" applyFill="1" applyBorder="1" applyProtection="1">
      <protection hidden="1"/>
    </xf>
    <xf numFmtId="0" fontId="7" fillId="6" borderId="10" xfId="0" applyFont="1" applyFill="1" applyBorder="1" applyProtection="1">
      <protection hidden="1"/>
    </xf>
    <xf numFmtId="0" fontId="3" fillId="5" borderId="10" xfId="1" applyFont="1" applyFill="1" applyBorder="1" applyAlignment="1" applyProtection="1">
      <alignment horizontal="center"/>
      <protection hidden="1"/>
    </xf>
    <xf numFmtId="0" fontId="7" fillId="6" borderId="33" xfId="0" applyFont="1" applyFill="1" applyBorder="1" applyProtection="1">
      <protection locked="0"/>
    </xf>
    <xf numFmtId="4" fontId="6" fillId="6" borderId="28" xfId="0" applyNumberFormat="1" applyFont="1" applyFill="1" applyBorder="1" applyAlignment="1" applyProtection="1">
      <alignment horizontal="right" vertical="center" wrapText="1"/>
    </xf>
    <xf numFmtId="0" fontId="1" fillId="4" borderId="6" xfId="1" applyFont="1" applyFill="1" applyBorder="1" applyProtection="1">
      <protection hidden="1"/>
    </xf>
    <xf numFmtId="0" fontId="1" fillId="4" borderId="0" xfId="1" applyFont="1" applyFill="1" applyBorder="1" applyProtection="1">
      <protection hidden="1"/>
    </xf>
    <xf numFmtId="0" fontId="1" fillId="4" borderId="0" xfId="1" applyFont="1" applyFill="1" applyBorder="1" applyAlignment="1" applyProtection="1">
      <alignment horizontal="left" vertical="center"/>
      <protection hidden="1"/>
    </xf>
    <xf numFmtId="0" fontId="1" fillId="4" borderId="17" xfId="1" applyFont="1" applyFill="1" applyBorder="1" applyAlignment="1" applyProtection="1">
      <alignment horizontal="left" vertical="center"/>
      <protection hidden="1"/>
    </xf>
    <xf numFmtId="0" fontId="1" fillId="4" borderId="9" xfId="1" applyFont="1" applyFill="1" applyBorder="1" applyProtection="1">
      <protection hidden="1"/>
    </xf>
    <xf numFmtId="0" fontId="1" fillId="4" borderId="10" xfId="1" applyFont="1" applyFill="1" applyBorder="1" applyProtection="1">
      <protection hidden="1"/>
    </xf>
    <xf numFmtId="0" fontId="1" fillId="4" borderId="10" xfId="1" applyFont="1" applyFill="1" applyBorder="1" applyAlignment="1" applyProtection="1">
      <alignment horizontal="left" vertical="center"/>
      <protection hidden="1"/>
    </xf>
    <xf numFmtId="0" fontId="1" fillId="4" borderId="16" xfId="1" applyFont="1" applyFill="1" applyBorder="1" applyAlignment="1" applyProtection="1">
      <alignment horizontal="left" vertical="center"/>
      <protection hidden="1"/>
    </xf>
    <xf numFmtId="0" fontId="7" fillId="7" borderId="0" xfId="0" applyFont="1" applyFill="1" applyProtection="1">
      <protection hidden="1"/>
    </xf>
    <xf numFmtId="0" fontId="7" fillId="5" borderId="0" xfId="0" applyFont="1" applyFill="1" applyProtection="1">
      <protection hidden="1"/>
    </xf>
    <xf numFmtId="0" fontId="8" fillId="5" borderId="0" xfId="0" applyFont="1" applyFill="1" applyProtection="1">
      <protection hidden="1"/>
    </xf>
    <xf numFmtId="0" fontId="7" fillId="5" borderId="22" xfId="0" applyFont="1" applyFill="1" applyBorder="1" applyProtection="1">
      <protection hidden="1"/>
    </xf>
    <xf numFmtId="0" fontId="7" fillId="5" borderId="23" xfId="0" applyFont="1" applyFill="1" applyBorder="1" applyProtection="1">
      <protection hidden="1"/>
    </xf>
    <xf numFmtId="10" fontId="7" fillId="5" borderId="29" xfId="0" applyNumberFormat="1" applyFont="1" applyFill="1" applyBorder="1" applyProtection="1">
      <protection hidden="1"/>
    </xf>
    <xf numFmtId="0" fontId="7" fillId="5" borderId="25" xfId="0" applyFont="1" applyFill="1" applyBorder="1" applyProtection="1">
      <protection hidden="1"/>
    </xf>
    <xf numFmtId="0" fontId="7" fillId="5" borderId="0" xfId="0" applyFont="1" applyFill="1" applyBorder="1" applyProtection="1">
      <protection hidden="1"/>
    </xf>
    <xf numFmtId="9" fontId="7" fillId="5" borderId="24" xfId="0" applyNumberFormat="1" applyFont="1" applyFill="1" applyBorder="1" applyProtection="1">
      <protection hidden="1"/>
    </xf>
    <xf numFmtId="0" fontId="7" fillId="5" borderId="24" xfId="0" applyFont="1" applyFill="1" applyBorder="1" applyProtection="1">
      <protection hidden="1"/>
    </xf>
    <xf numFmtId="0" fontId="7" fillId="5" borderId="26" xfId="0" applyFont="1" applyFill="1" applyBorder="1" applyProtection="1">
      <protection hidden="1"/>
    </xf>
    <xf numFmtId="0" fontId="7" fillId="5" borderId="8" xfId="0" applyFont="1" applyFill="1" applyBorder="1" applyProtection="1">
      <protection hidden="1"/>
    </xf>
    <xf numFmtId="0" fontId="7" fillId="5" borderId="30" xfId="0" applyFont="1" applyFill="1" applyBorder="1" applyProtection="1">
      <protection hidden="1"/>
    </xf>
    <xf numFmtId="0" fontId="1" fillId="6" borderId="0" xfId="1" applyFont="1" applyFill="1" applyProtection="1">
      <protection locked="0"/>
    </xf>
    <xf numFmtId="0" fontId="1" fillId="6" borderId="0" xfId="1" applyFont="1" applyFill="1" applyAlignment="1" applyProtection="1">
      <alignment horizontal="left" vertical="center"/>
      <protection locked="0"/>
    </xf>
    <xf numFmtId="4" fontId="6" fillId="6" borderId="50" xfId="0" applyNumberFormat="1" applyFont="1" applyFill="1" applyBorder="1" applyAlignment="1" applyProtection="1">
      <alignment horizontal="right" vertical="center" wrapText="1"/>
    </xf>
    <xf numFmtId="4" fontId="6" fillId="6" borderId="14" xfId="0" applyNumberFormat="1" applyFont="1" applyFill="1" applyBorder="1" applyAlignment="1" applyProtection="1">
      <alignment horizontal="right" vertical="center" wrapText="1"/>
    </xf>
    <xf numFmtId="4" fontId="6" fillId="6" borderId="20" xfId="0" applyNumberFormat="1" applyFont="1" applyFill="1" applyBorder="1" applyAlignment="1" applyProtection="1">
      <alignment horizontal="right" vertical="center" wrapText="1"/>
      <protection locked="0"/>
    </xf>
    <xf numFmtId="4" fontId="6" fillId="6" borderId="20" xfId="0" applyNumberFormat="1" applyFont="1" applyFill="1" applyBorder="1" applyAlignment="1" applyProtection="1">
      <alignment horizontal="right" vertical="center" wrapText="1"/>
    </xf>
    <xf numFmtId="4" fontId="6" fillId="6" borderId="46" xfId="0" applyNumberFormat="1" applyFont="1" applyFill="1" applyBorder="1" applyAlignment="1" applyProtection="1">
      <alignment horizontal="right" vertical="center" wrapText="1"/>
    </xf>
    <xf numFmtId="4" fontId="6" fillId="6" borderId="12" xfId="0" applyNumberFormat="1" applyFont="1" applyFill="1" applyBorder="1" applyAlignment="1" applyProtection="1">
      <alignment horizontal="right" vertical="center" wrapText="1"/>
      <protection locked="0"/>
    </xf>
    <xf numFmtId="4" fontId="6" fillId="6" borderId="48" xfId="0" applyNumberFormat="1" applyFont="1" applyFill="1" applyBorder="1" applyAlignment="1" applyProtection="1">
      <alignment horizontal="right" vertical="center" wrapText="1"/>
    </xf>
    <xf numFmtId="0" fontId="10" fillId="5" borderId="0" xfId="0" applyFont="1" applyFill="1" applyProtection="1">
      <protection hidden="1"/>
    </xf>
    <xf numFmtId="10" fontId="6" fillId="6" borderId="14" xfId="3" applyNumberFormat="1" applyFont="1" applyFill="1" applyBorder="1" applyAlignment="1" applyProtection="1">
      <alignment horizontal="right" vertical="center" wrapText="1"/>
      <protection locked="0"/>
    </xf>
    <xf numFmtId="10" fontId="6" fillId="6" borderId="20" xfId="3" applyNumberFormat="1" applyFont="1" applyFill="1" applyBorder="1" applyAlignment="1" applyProtection="1">
      <alignment horizontal="right" vertical="center" wrapText="1"/>
      <protection locked="0"/>
    </xf>
    <xf numFmtId="0" fontId="3" fillId="6" borderId="6" xfId="1" applyFont="1" applyFill="1" applyBorder="1" applyAlignment="1" applyProtection="1">
      <alignment vertical="center"/>
      <protection hidden="1"/>
    </xf>
    <xf numFmtId="0" fontId="13" fillId="6" borderId="27" xfId="1" applyFont="1" applyFill="1" applyBorder="1" applyAlignment="1" applyProtection="1">
      <alignment horizontal="left" vertical="center" wrapText="1"/>
      <protection hidden="1"/>
    </xf>
    <xf numFmtId="0" fontId="13" fillId="6" borderId="27" xfId="1" applyFont="1" applyFill="1" applyBorder="1" applyAlignment="1" applyProtection="1">
      <alignment horizontal="left" vertical="center"/>
      <protection hidden="1"/>
    </xf>
    <xf numFmtId="0" fontId="13" fillId="6" borderId="6" xfId="1" applyFont="1" applyFill="1" applyBorder="1" applyAlignment="1" applyProtection="1">
      <alignment vertical="center"/>
      <protection hidden="1"/>
    </xf>
    <xf numFmtId="4" fontId="6" fillId="6" borderId="7" xfId="0" applyNumberFormat="1" applyFont="1" applyFill="1" applyBorder="1" applyAlignment="1" applyProtection="1">
      <alignment horizontal="right" vertical="center" wrapText="1"/>
      <protection locked="0"/>
    </xf>
    <xf numFmtId="4" fontId="6" fillId="6" borderId="27" xfId="0" applyNumberFormat="1" applyFont="1" applyFill="1" applyBorder="1" applyAlignment="1" applyProtection="1">
      <alignment horizontal="right" vertical="center" wrapText="1"/>
      <protection locked="0"/>
    </xf>
    <xf numFmtId="4" fontId="6" fillId="6" borderId="15" xfId="0" applyNumberFormat="1" applyFont="1" applyFill="1" applyBorder="1" applyAlignment="1" applyProtection="1">
      <alignment horizontal="right" vertical="center" wrapText="1"/>
      <protection locked="0"/>
    </xf>
    <xf numFmtId="4" fontId="14" fillId="6" borderId="12" xfId="2" applyNumberFormat="1" applyFont="1" applyFill="1" applyBorder="1" applyAlignment="1" applyProtection="1">
      <alignment horizontal="right" vertical="center"/>
      <protection locked="0"/>
    </xf>
    <xf numFmtId="4" fontId="6" fillId="6" borderId="49" xfId="0" applyNumberFormat="1" applyFont="1" applyFill="1" applyBorder="1" applyAlignment="1" applyProtection="1">
      <alignment horizontal="right" vertical="center" wrapText="1"/>
      <protection locked="0"/>
    </xf>
    <xf numFmtId="0" fontId="3" fillId="3" borderId="10" xfId="1" applyFont="1" applyFill="1" applyBorder="1" applyAlignment="1" applyProtection="1">
      <alignment horizontal="left" vertical="center"/>
    </xf>
    <xf numFmtId="0" fontId="3" fillId="6" borderId="0" xfId="1" applyFont="1" applyFill="1" applyBorder="1" applyAlignment="1" applyProtection="1">
      <alignment vertical="center" wrapText="1"/>
      <protection hidden="1"/>
    </xf>
    <xf numFmtId="0" fontId="3" fillId="6" borderId="6" xfId="1" applyFont="1" applyFill="1" applyBorder="1" applyAlignment="1" applyProtection="1">
      <alignment vertical="center" wrapText="1"/>
      <protection hidden="1"/>
    </xf>
    <xf numFmtId="0" fontId="1" fillId="6" borderId="35" xfId="1" applyFont="1" applyFill="1" applyBorder="1" applyAlignment="1" applyProtection="1">
      <alignment horizontal="center" vertical="center"/>
      <protection hidden="1"/>
    </xf>
    <xf numFmtId="0" fontId="1" fillId="6" borderId="43" xfId="1" applyFont="1" applyFill="1" applyBorder="1" applyAlignment="1" applyProtection="1">
      <alignment horizontal="center" vertical="center"/>
      <protection hidden="1"/>
    </xf>
    <xf numFmtId="0" fontId="13" fillId="6" borderId="27" xfId="1" applyFont="1" applyFill="1" applyBorder="1" applyAlignment="1" applyProtection="1">
      <alignment vertical="center" wrapText="1"/>
    </xf>
    <xf numFmtId="0" fontId="13" fillId="6" borderId="15" xfId="1" applyFont="1" applyFill="1" applyBorder="1" applyAlignment="1" applyProtection="1">
      <alignment horizontal="center" vertical="center" wrapText="1"/>
    </xf>
    <xf numFmtId="4" fontId="6" fillId="8" borderId="14" xfId="0" applyNumberFormat="1" applyFont="1" applyFill="1" applyBorder="1" applyAlignment="1" applyProtection="1">
      <alignment horizontal="right" vertical="center" wrapText="1"/>
    </xf>
    <xf numFmtId="4" fontId="14" fillId="8" borderId="14" xfId="2" applyNumberFormat="1" applyFont="1" applyFill="1" applyBorder="1" applyAlignment="1" applyProtection="1">
      <alignment horizontal="right" vertical="center"/>
    </xf>
    <xf numFmtId="4" fontId="6" fillId="8" borderId="20" xfId="0" applyNumberFormat="1" applyFont="1" applyFill="1" applyBorder="1" applyAlignment="1" applyProtection="1">
      <alignment horizontal="right" vertical="center" wrapText="1"/>
    </xf>
    <xf numFmtId="4" fontId="14" fillId="8" borderId="20" xfId="2" applyNumberFormat="1" applyFont="1" applyFill="1" applyBorder="1" applyAlignment="1" applyProtection="1">
      <alignment horizontal="right" vertical="center"/>
    </xf>
    <xf numFmtId="0" fontId="3" fillId="6" borderId="41" xfId="1" applyFont="1" applyFill="1" applyBorder="1" applyAlignment="1" applyProtection="1">
      <alignment horizontal="center" vertical="center"/>
    </xf>
    <xf numFmtId="0" fontId="3" fillId="6" borderId="42" xfId="1" applyFont="1" applyFill="1" applyBorder="1" applyAlignment="1" applyProtection="1">
      <alignment horizontal="center" vertical="center"/>
    </xf>
    <xf numFmtId="0" fontId="3" fillId="6" borderId="37" xfId="1" applyFont="1" applyFill="1" applyBorder="1" applyAlignment="1" applyProtection="1">
      <alignment horizontal="center" vertical="center"/>
    </xf>
    <xf numFmtId="0" fontId="3" fillId="6" borderId="35" xfId="1" applyFont="1" applyFill="1" applyBorder="1" applyAlignment="1" applyProtection="1">
      <alignment horizontal="center" vertical="center"/>
    </xf>
    <xf numFmtId="0" fontId="1" fillId="6" borderId="17" xfId="1" applyFont="1" applyFill="1" applyBorder="1" applyAlignment="1" applyProtection="1">
      <alignment horizontal="left" vertical="center" wrapText="1"/>
      <protection hidden="1"/>
    </xf>
    <xf numFmtId="0" fontId="12" fillId="5" borderId="0" xfId="1" applyFont="1" applyFill="1" applyBorder="1" applyAlignment="1" applyProtection="1">
      <alignment vertical="center"/>
      <protection hidden="1"/>
    </xf>
    <xf numFmtId="0" fontId="3" fillId="6" borderId="16" xfId="1" applyFont="1" applyFill="1" applyBorder="1" applyAlignment="1" applyProtection="1">
      <alignment vertical="center" wrapText="1"/>
      <protection hidden="1"/>
    </xf>
    <xf numFmtId="0" fontId="2" fillId="3" borderId="10" xfId="1" applyFont="1" applyFill="1" applyBorder="1" applyAlignment="1" applyProtection="1">
      <alignment horizontal="right" vertical="center"/>
      <protection hidden="1"/>
    </xf>
    <xf numFmtId="4" fontId="2" fillId="3" borderId="10" xfId="2" applyNumberFormat="1" applyFont="1" applyFill="1" applyBorder="1" applyAlignment="1" applyProtection="1">
      <alignment horizontal="right" vertical="center"/>
      <protection locked="0"/>
    </xf>
    <xf numFmtId="4" fontId="2" fillId="3" borderId="10" xfId="2" applyNumberFormat="1" applyFont="1" applyFill="1" applyBorder="1" applyAlignment="1" applyProtection="1">
      <alignment horizontal="right" vertical="center"/>
    </xf>
    <xf numFmtId="43" fontId="2" fillId="3" borderId="16" xfId="4" applyFont="1" applyFill="1" applyBorder="1" applyAlignment="1" applyProtection="1">
      <alignment vertical="center"/>
    </xf>
    <xf numFmtId="4" fontId="2" fillId="3" borderId="16" xfId="2" applyNumberFormat="1" applyFont="1" applyFill="1" applyBorder="1" applyAlignment="1" applyProtection="1">
      <alignment vertical="center"/>
    </xf>
    <xf numFmtId="0" fontId="1" fillId="2" borderId="20" xfId="1" applyFont="1" applyFill="1" applyBorder="1" applyAlignment="1" applyProtection="1">
      <alignment horizontal="center" vertical="center"/>
      <protection hidden="1"/>
    </xf>
    <xf numFmtId="0" fontId="16" fillId="7" borderId="0" xfId="0" applyFont="1" applyFill="1" applyProtection="1">
      <protection hidden="1"/>
    </xf>
    <xf numFmtId="0" fontId="1" fillId="6" borderId="4" xfId="1" applyFont="1" applyFill="1" applyBorder="1" applyAlignment="1" applyProtection="1">
      <alignment horizontal="left" vertical="center"/>
    </xf>
    <xf numFmtId="0" fontId="18" fillId="5" borderId="0" xfId="0" applyFont="1" applyFill="1" applyProtection="1">
      <protection hidden="1"/>
    </xf>
    <xf numFmtId="0" fontId="13" fillId="5" borderId="0" xfId="1" applyFont="1" applyFill="1" applyBorder="1" applyAlignment="1" applyProtection="1">
      <alignment vertical="center"/>
      <protection hidden="1"/>
    </xf>
    <xf numFmtId="0" fontId="7" fillId="6" borderId="0" xfId="0" applyFont="1" applyFill="1" applyBorder="1" applyAlignment="1" applyProtection="1">
      <alignment vertical="center"/>
      <protection hidden="1"/>
    </xf>
    <xf numFmtId="0" fontId="1" fillId="4" borderId="1" xfId="1" applyFont="1" applyFill="1" applyBorder="1" applyProtection="1">
      <protection hidden="1"/>
    </xf>
    <xf numFmtId="0" fontId="1" fillId="4" borderId="2" xfId="1" applyFont="1" applyFill="1" applyBorder="1" applyProtection="1">
      <protection hidden="1"/>
    </xf>
    <xf numFmtId="0" fontId="1" fillId="4" borderId="2" xfId="1" applyFont="1" applyFill="1" applyBorder="1" applyAlignment="1" applyProtection="1">
      <alignment horizontal="left" vertical="center"/>
      <protection hidden="1"/>
    </xf>
    <xf numFmtId="0" fontId="1" fillId="4" borderId="3" xfId="1" applyFont="1" applyFill="1" applyBorder="1" applyAlignment="1" applyProtection="1">
      <alignment horizontal="left" vertical="center"/>
      <protection hidden="1"/>
    </xf>
    <xf numFmtId="4" fontId="2" fillId="3" borderId="16" xfId="2" applyNumberFormat="1" applyFont="1" applyFill="1" applyBorder="1" applyAlignment="1" applyProtection="1">
      <alignment horizontal="right" vertical="center"/>
    </xf>
    <xf numFmtId="9" fontId="6" fillId="6" borderId="20" xfId="3" applyFont="1" applyFill="1" applyBorder="1" applyAlignment="1" applyProtection="1">
      <alignment horizontal="right" vertical="center" wrapText="1"/>
      <protection locked="0"/>
    </xf>
    <xf numFmtId="0" fontId="19" fillId="0" borderId="20" xfId="0" applyFont="1" applyBorder="1" applyAlignment="1">
      <alignment horizontal="center" vertical="center" wrapText="1"/>
    </xf>
    <xf numFmtId="49" fontId="6" fillId="6" borderId="14" xfId="0" applyNumberFormat="1" applyFont="1" applyFill="1" applyBorder="1" applyAlignment="1" applyProtection="1">
      <alignment horizontal="center" vertical="center" wrapText="1"/>
      <protection hidden="1"/>
    </xf>
    <xf numFmtId="4" fontId="6" fillId="6" borderId="14" xfId="0" applyNumberFormat="1" applyFont="1" applyFill="1" applyBorder="1" applyAlignment="1" applyProtection="1">
      <alignment horizontal="right" vertical="center" wrapText="1"/>
      <protection locked="0"/>
    </xf>
    <xf numFmtId="49" fontId="6" fillId="6" borderId="20" xfId="0" applyNumberFormat="1" applyFont="1" applyFill="1" applyBorder="1" applyAlignment="1" applyProtection="1">
      <alignment horizontal="center" vertical="center" wrapText="1"/>
      <protection hidden="1"/>
    </xf>
    <xf numFmtId="0" fontId="1" fillId="6" borderId="36" xfId="1" applyFont="1" applyFill="1" applyBorder="1" applyAlignment="1" applyProtection="1">
      <alignment horizontal="center" vertical="center"/>
      <protection hidden="1"/>
    </xf>
    <xf numFmtId="0" fontId="7" fillId="0" borderId="0" xfId="0" applyFont="1" applyFill="1" applyProtection="1">
      <protection hidden="1"/>
    </xf>
    <xf numFmtId="0" fontId="17" fillId="6" borderId="5" xfId="1" applyFont="1" applyFill="1" applyBorder="1" applyAlignment="1" applyProtection="1">
      <alignment vertical="center"/>
    </xf>
    <xf numFmtId="0" fontId="17" fillId="6" borderId="4" xfId="1" applyFont="1" applyFill="1" applyBorder="1" applyAlignment="1" applyProtection="1">
      <alignment vertical="center"/>
    </xf>
    <xf numFmtId="0" fontId="1" fillId="6" borderId="4" xfId="1" applyFont="1" applyFill="1" applyBorder="1" applyAlignment="1" applyProtection="1">
      <alignment vertical="center"/>
      <protection locked="0"/>
    </xf>
    <xf numFmtId="0" fontId="1" fillId="6" borderId="19" xfId="1" applyFont="1" applyFill="1" applyBorder="1" applyAlignment="1" applyProtection="1">
      <alignment vertical="center"/>
      <protection locked="0"/>
    </xf>
    <xf numFmtId="0" fontId="7" fillId="5" borderId="20" xfId="0" applyFont="1" applyFill="1" applyBorder="1" applyAlignment="1" applyProtection="1">
      <alignment horizontal="center" vertical="center"/>
      <protection hidden="1"/>
    </xf>
    <xf numFmtId="0" fontId="7" fillId="5" borderId="0" xfId="0" applyFont="1" applyFill="1" applyAlignment="1" applyProtection="1">
      <alignment horizontal="center" vertical="center"/>
      <protection hidden="1"/>
    </xf>
    <xf numFmtId="0" fontId="9" fillId="6" borderId="6" xfId="1" applyFont="1" applyFill="1" applyBorder="1" applyAlignment="1" applyProtection="1">
      <alignment horizontal="left" vertical="center"/>
      <protection hidden="1"/>
    </xf>
    <xf numFmtId="0" fontId="9" fillId="6" borderId="0" xfId="1" applyFont="1" applyFill="1" applyBorder="1" applyAlignment="1" applyProtection="1">
      <alignment horizontal="left" vertical="center"/>
      <protection hidden="1"/>
    </xf>
    <xf numFmtId="0" fontId="9" fillId="6" borderId="7" xfId="1" applyFont="1" applyFill="1" applyBorder="1" applyAlignment="1" applyProtection="1">
      <alignment horizontal="left" vertical="center" wrapText="1"/>
      <protection hidden="1"/>
    </xf>
    <xf numFmtId="0" fontId="9" fillId="6" borderId="27" xfId="1" applyFont="1" applyFill="1" applyBorder="1" applyAlignment="1" applyProtection="1">
      <alignment horizontal="left" vertical="center" wrapText="1"/>
      <protection hidden="1"/>
    </xf>
    <xf numFmtId="0" fontId="12" fillId="6" borderId="34" xfId="1" applyFont="1" applyFill="1" applyBorder="1" applyAlignment="1" applyProtection="1">
      <alignment horizontal="center" vertical="center"/>
      <protection locked="0"/>
    </xf>
    <xf numFmtId="0" fontId="12" fillId="6" borderId="32" xfId="1" applyFont="1" applyFill="1" applyBorder="1" applyAlignment="1" applyProtection="1">
      <alignment horizontal="center" vertical="center"/>
      <protection locked="0"/>
    </xf>
    <xf numFmtId="0" fontId="12" fillId="6" borderId="39" xfId="1" applyFont="1" applyFill="1" applyBorder="1" applyAlignment="1" applyProtection="1">
      <alignment horizontal="center" vertical="center"/>
      <protection locked="0"/>
    </xf>
    <xf numFmtId="0" fontId="12" fillId="6" borderId="37"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3" xfId="1" applyFont="1" applyFill="1" applyBorder="1" applyAlignment="1" applyProtection="1">
      <alignment horizontal="center" vertical="center" wrapText="1"/>
      <protection locked="0"/>
    </xf>
    <xf numFmtId="0" fontId="12" fillId="6" borderId="26" xfId="1" applyFont="1" applyFill="1" applyBorder="1" applyAlignment="1" applyProtection="1">
      <alignment horizontal="center" vertical="center" wrapText="1"/>
      <protection locked="0"/>
    </xf>
    <xf numFmtId="0" fontId="12" fillId="6" borderId="8" xfId="1" applyFont="1" applyFill="1" applyBorder="1" applyAlignment="1" applyProtection="1">
      <alignment horizontal="center" vertical="center" wrapText="1"/>
      <protection locked="0"/>
    </xf>
    <xf numFmtId="0" fontId="12" fillId="6" borderId="38" xfId="1" applyFont="1" applyFill="1" applyBorder="1" applyAlignment="1" applyProtection="1">
      <alignment horizontal="center" vertical="center" wrapText="1"/>
      <protection locked="0"/>
    </xf>
    <xf numFmtId="0" fontId="12" fillId="6" borderId="34" xfId="1" applyFont="1" applyFill="1" applyBorder="1" applyAlignment="1" applyProtection="1">
      <alignment horizontal="center" vertical="justify"/>
      <protection locked="0"/>
    </xf>
    <xf numFmtId="0" fontId="12" fillId="6" borderId="32" xfId="1" applyFont="1" applyFill="1" applyBorder="1" applyAlignment="1" applyProtection="1">
      <alignment horizontal="center" vertical="justify"/>
      <protection locked="0"/>
    </xf>
    <xf numFmtId="0" fontId="12" fillId="6" borderId="39" xfId="1" applyFont="1" applyFill="1" applyBorder="1" applyAlignment="1" applyProtection="1">
      <alignment horizontal="center" vertical="justify"/>
      <protection locked="0"/>
    </xf>
    <xf numFmtId="0" fontId="12" fillId="6" borderId="2" xfId="1" applyFont="1" applyFill="1" applyBorder="1" applyAlignment="1" applyProtection="1">
      <alignment horizontal="left" vertical="center" wrapText="1"/>
      <protection hidden="1"/>
    </xf>
    <xf numFmtId="0" fontId="12" fillId="6" borderId="3" xfId="1" applyFont="1" applyFill="1" applyBorder="1" applyAlignment="1" applyProtection="1">
      <alignment horizontal="left" vertical="center" wrapText="1"/>
      <protection hidden="1"/>
    </xf>
    <xf numFmtId="0" fontId="15" fillId="6" borderId="0" xfId="0" applyFont="1" applyFill="1" applyBorder="1" applyAlignment="1" applyProtection="1">
      <alignment horizontal="left" vertical="center" wrapText="1"/>
      <protection hidden="1"/>
    </xf>
    <xf numFmtId="0" fontId="15" fillId="6" borderId="17" xfId="0" applyFont="1" applyFill="1" applyBorder="1" applyAlignment="1" applyProtection="1">
      <alignment horizontal="left" vertical="center" wrapText="1"/>
      <protection hidden="1"/>
    </xf>
    <xf numFmtId="0" fontId="12" fillId="6" borderId="0" xfId="1" applyFont="1" applyFill="1" applyBorder="1" applyAlignment="1" applyProtection="1">
      <alignment horizontal="left" vertical="center" wrapText="1"/>
      <protection hidden="1"/>
    </xf>
    <xf numFmtId="0" fontId="12" fillId="6" borderId="17" xfId="1" applyFont="1" applyFill="1" applyBorder="1" applyAlignment="1" applyProtection="1">
      <alignment horizontal="left" vertical="center" wrapText="1"/>
      <protection hidden="1"/>
    </xf>
    <xf numFmtId="0" fontId="5" fillId="6" borderId="9" xfId="1" applyFont="1" applyFill="1" applyBorder="1" applyAlignment="1" applyProtection="1">
      <alignment horizontal="center"/>
    </xf>
    <xf numFmtId="0" fontId="5" fillId="6" borderId="10" xfId="1" applyFont="1" applyFill="1" applyBorder="1" applyAlignment="1" applyProtection="1">
      <alignment horizontal="center"/>
    </xf>
    <xf numFmtId="0" fontId="5" fillId="6" borderId="16" xfId="1" applyFont="1" applyFill="1" applyBorder="1" applyAlignment="1" applyProtection="1">
      <alignment horizontal="center"/>
    </xf>
    <xf numFmtId="0" fontId="2" fillId="2" borderId="1" xfId="1" applyFont="1" applyFill="1" applyBorder="1" applyAlignment="1" applyProtection="1">
      <alignment horizontal="center" vertical="center"/>
      <protection locked="0"/>
    </xf>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0" fontId="2" fillId="2" borderId="0" xfId="1" applyFont="1" applyFill="1" applyBorder="1" applyAlignment="1" applyProtection="1">
      <alignment horizontal="center" vertical="center"/>
      <protection locked="0"/>
    </xf>
    <xf numFmtId="0" fontId="2" fillId="2" borderId="17" xfId="1" applyFont="1" applyFill="1" applyBorder="1" applyAlignment="1" applyProtection="1">
      <alignment horizontal="center" vertical="center"/>
      <protection locked="0"/>
    </xf>
    <xf numFmtId="0" fontId="2" fillId="2" borderId="9" xfId="1" applyFont="1" applyFill="1" applyBorder="1" applyAlignment="1" applyProtection="1">
      <alignment horizontal="center" vertical="center"/>
      <protection locked="0"/>
    </xf>
    <xf numFmtId="0" fontId="2" fillId="2" borderId="10" xfId="1" applyFont="1" applyFill="1" applyBorder="1" applyAlignment="1" applyProtection="1">
      <alignment horizontal="center" vertical="center"/>
      <protection locked="0"/>
    </xf>
    <xf numFmtId="0" fontId="2" fillId="2" borderId="16" xfId="1" applyFont="1" applyFill="1" applyBorder="1" applyAlignment="1" applyProtection="1">
      <alignment horizontal="center" vertical="center"/>
      <protection locked="0"/>
    </xf>
    <xf numFmtId="0" fontId="17" fillId="5" borderId="5" xfId="1" applyFont="1" applyFill="1" applyBorder="1" applyAlignment="1" applyProtection="1">
      <alignment horizontal="left" vertical="center"/>
      <protection hidden="1"/>
    </xf>
    <xf numFmtId="0" fontId="17" fillId="5" borderId="4" xfId="1" applyFont="1" applyFill="1" applyBorder="1" applyAlignment="1" applyProtection="1">
      <alignment horizontal="left" vertical="center"/>
      <protection hidden="1"/>
    </xf>
    <xf numFmtId="0" fontId="3" fillId="6" borderId="21" xfId="1" applyFont="1" applyFill="1" applyBorder="1" applyAlignment="1" applyProtection="1">
      <alignment horizontal="center" vertical="center"/>
      <protection hidden="1"/>
    </xf>
    <xf numFmtId="0" fontId="3" fillId="6" borderId="54" xfId="1" applyFont="1" applyFill="1" applyBorder="1" applyAlignment="1" applyProtection="1">
      <alignment horizontal="center" vertical="center"/>
      <protection hidden="1"/>
    </xf>
    <xf numFmtId="0" fontId="9" fillId="6" borderId="6" xfId="1" applyFont="1" applyFill="1" applyBorder="1" applyAlignment="1" applyProtection="1">
      <alignment horizontal="left" vertical="center" wrapText="1"/>
      <protection hidden="1"/>
    </xf>
    <xf numFmtId="0" fontId="9" fillId="6" borderId="0" xfId="1" applyFont="1" applyFill="1" applyBorder="1" applyAlignment="1" applyProtection="1">
      <alignment horizontal="left" vertical="center" wrapText="1"/>
      <protection hidden="1"/>
    </xf>
    <xf numFmtId="0" fontId="3" fillId="6" borderId="35" xfId="1" applyFont="1" applyFill="1" applyBorder="1" applyAlignment="1" applyProtection="1">
      <alignment horizontal="center" vertical="center"/>
      <protection hidden="1"/>
    </xf>
    <xf numFmtId="0" fontId="3" fillId="6" borderId="43" xfId="1" applyFont="1" applyFill="1" applyBorder="1" applyAlignment="1" applyProtection="1">
      <alignment horizontal="center" vertical="center"/>
      <protection hidden="1"/>
    </xf>
    <xf numFmtId="0" fontId="3" fillId="6" borderId="11" xfId="1" applyFont="1" applyFill="1" applyBorder="1" applyAlignment="1" applyProtection="1">
      <alignment horizontal="center" vertical="center"/>
      <protection hidden="1"/>
    </xf>
    <xf numFmtId="0" fontId="3" fillId="6" borderId="55" xfId="1" applyFont="1" applyFill="1" applyBorder="1" applyAlignment="1" applyProtection="1">
      <alignment horizontal="center" vertical="center"/>
      <protection hidden="1"/>
    </xf>
    <xf numFmtId="0" fontId="3" fillId="6" borderId="26" xfId="1" applyFont="1" applyFill="1" applyBorder="1" applyAlignment="1" applyProtection="1">
      <alignment horizontal="center" vertical="center"/>
      <protection hidden="1"/>
    </xf>
    <xf numFmtId="0" fontId="3" fillId="6" borderId="22" xfId="1" applyFont="1" applyFill="1" applyBorder="1" applyAlignment="1" applyProtection="1">
      <alignment horizontal="center" vertical="center"/>
      <protection hidden="1"/>
    </xf>
    <xf numFmtId="0" fontId="3" fillId="6" borderId="18" xfId="1" applyFont="1" applyFill="1" applyBorder="1" applyAlignment="1" applyProtection="1">
      <alignment horizontal="center" vertical="center"/>
      <protection hidden="1"/>
    </xf>
    <xf numFmtId="0" fontId="3" fillId="6" borderId="56" xfId="1" applyFont="1" applyFill="1" applyBorder="1" applyAlignment="1" applyProtection="1">
      <alignment horizontal="center" vertical="center"/>
      <protection hidden="1"/>
    </xf>
    <xf numFmtId="164" fontId="1" fillId="5" borderId="34" xfId="0" applyNumberFormat="1" applyFont="1" applyFill="1" applyBorder="1" applyAlignment="1" applyProtection="1">
      <alignment horizontal="center" vertical="center"/>
      <protection locked="0"/>
    </xf>
    <xf numFmtId="164" fontId="1" fillId="5" borderId="32" xfId="0" applyNumberFormat="1" applyFont="1" applyFill="1" applyBorder="1" applyAlignment="1" applyProtection="1">
      <alignment horizontal="center" vertical="center"/>
      <protection locked="0"/>
    </xf>
    <xf numFmtId="164" fontId="1" fillId="5" borderId="39" xfId="0" applyNumberFormat="1" applyFont="1" applyFill="1" applyBorder="1" applyAlignment="1" applyProtection="1">
      <alignment horizontal="center" vertical="center"/>
      <protection locked="0"/>
    </xf>
    <xf numFmtId="0" fontId="1" fillId="5" borderId="4" xfId="1" applyFont="1" applyFill="1" applyBorder="1" applyAlignment="1" applyProtection="1">
      <alignment horizontal="left" vertical="center"/>
      <protection hidden="1"/>
    </xf>
    <xf numFmtId="0" fontId="1" fillId="5" borderId="19" xfId="1" applyFont="1" applyFill="1" applyBorder="1" applyAlignment="1" applyProtection="1">
      <alignment horizontal="left" vertical="center"/>
      <protection hidden="1"/>
    </xf>
    <xf numFmtId="0" fontId="3" fillId="6" borderId="1" xfId="1" applyFont="1" applyFill="1" applyBorder="1" applyAlignment="1" applyProtection="1">
      <alignment horizontal="center" vertical="center"/>
      <protection hidden="1"/>
    </xf>
    <xf numFmtId="0" fontId="3" fillId="6" borderId="6" xfId="1" applyFont="1" applyFill="1" applyBorder="1" applyAlignment="1" applyProtection="1">
      <alignment horizontal="center" vertical="center"/>
      <protection hidden="1"/>
    </xf>
    <xf numFmtId="0" fontId="2" fillId="3" borderId="9" xfId="1" applyFont="1" applyFill="1" applyBorder="1" applyAlignment="1" applyProtection="1">
      <alignment horizontal="right" vertical="center"/>
      <protection hidden="1"/>
    </xf>
    <xf numFmtId="0" fontId="2" fillId="3" borderId="10" xfId="1" applyFont="1" applyFill="1" applyBorder="1" applyAlignment="1" applyProtection="1">
      <alignment horizontal="right" vertical="center"/>
      <protection hidden="1"/>
    </xf>
    <xf numFmtId="0" fontId="2" fillId="3" borderId="16" xfId="1" applyFont="1" applyFill="1" applyBorder="1" applyAlignment="1" applyProtection="1">
      <alignment horizontal="right" vertical="center"/>
      <protection hidden="1"/>
    </xf>
    <xf numFmtId="0" fontId="2" fillId="3" borderId="5" xfId="1" applyFont="1" applyFill="1" applyBorder="1" applyAlignment="1" applyProtection="1">
      <alignment horizontal="right" vertical="center"/>
      <protection hidden="1"/>
    </xf>
    <xf numFmtId="0" fontId="2" fillId="3" borderId="4" xfId="1" applyFont="1" applyFill="1" applyBorder="1" applyAlignment="1" applyProtection="1">
      <alignment horizontal="right" vertical="center"/>
      <protection hidden="1"/>
    </xf>
    <xf numFmtId="0" fontId="2" fillId="3" borderId="19" xfId="1" applyFont="1" applyFill="1" applyBorder="1" applyAlignment="1" applyProtection="1">
      <alignment horizontal="right" vertical="center"/>
      <protection hidden="1"/>
    </xf>
    <xf numFmtId="0" fontId="6" fillId="6" borderId="42" xfId="0" applyFont="1" applyFill="1" applyBorder="1" applyAlignment="1" applyProtection="1">
      <alignment horizontal="center" vertical="center" wrapText="1"/>
      <protection hidden="1"/>
    </xf>
    <xf numFmtId="0" fontId="6" fillId="6" borderId="45" xfId="0" applyFont="1" applyFill="1" applyBorder="1" applyAlignment="1" applyProtection="1">
      <alignment horizontal="center" vertical="center" wrapText="1"/>
      <protection hidden="1"/>
    </xf>
    <xf numFmtId="0" fontId="6" fillId="6" borderId="47" xfId="0" applyFont="1" applyFill="1" applyBorder="1" applyAlignment="1" applyProtection="1">
      <alignment horizontal="center" vertical="center" wrapText="1"/>
      <protection hidden="1"/>
    </xf>
    <xf numFmtId="0" fontId="6" fillId="6" borderId="51" xfId="0" applyFont="1" applyFill="1" applyBorder="1" applyAlignment="1" applyProtection="1">
      <alignment horizontal="center" vertical="center" wrapText="1"/>
      <protection hidden="1"/>
    </xf>
    <xf numFmtId="0" fontId="6" fillId="6" borderId="52" xfId="0" applyFont="1" applyFill="1" applyBorder="1" applyAlignment="1" applyProtection="1">
      <alignment horizontal="center" vertical="center" wrapText="1"/>
      <protection hidden="1"/>
    </xf>
    <xf numFmtId="0" fontId="6" fillId="6" borderId="53" xfId="0" applyFont="1" applyFill="1" applyBorder="1" applyAlignment="1" applyProtection="1">
      <alignment horizontal="center" vertical="center" wrapText="1"/>
      <protection hidden="1"/>
    </xf>
    <xf numFmtId="49" fontId="6" fillId="6" borderId="35" xfId="0" applyNumberFormat="1" applyFont="1" applyFill="1" applyBorder="1" applyAlignment="1" applyProtection="1">
      <alignment horizontal="center" vertical="center" wrapText="1"/>
      <protection hidden="1"/>
    </xf>
    <xf numFmtId="49" fontId="6" fillId="6" borderId="43" xfId="0" applyNumberFormat="1" applyFont="1" applyFill="1" applyBorder="1" applyAlignment="1" applyProtection="1">
      <alignment horizontal="center" vertical="center" wrapText="1"/>
      <protection hidden="1"/>
    </xf>
    <xf numFmtId="49" fontId="6" fillId="6" borderId="36" xfId="0" applyNumberFormat="1" applyFont="1" applyFill="1" applyBorder="1" applyAlignment="1" applyProtection="1">
      <alignment horizontal="center" vertical="center" wrapText="1"/>
      <protection hidden="1"/>
    </xf>
    <xf numFmtId="0" fontId="1" fillId="6" borderId="41" xfId="1" applyFont="1" applyFill="1" applyBorder="1" applyAlignment="1" applyProtection="1">
      <alignment horizontal="center" vertical="center"/>
      <protection hidden="1"/>
    </xf>
    <xf numFmtId="0" fontId="1" fillId="6" borderId="44" xfId="1" applyFont="1" applyFill="1" applyBorder="1" applyAlignment="1" applyProtection="1">
      <alignment horizontal="center" vertical="center"/>
      <protection hidden="1"/>
    </xf>
    <xf numFmtId="0" fontId="1" fillId="6" borderId="40" xfId="1" applyFont="1" applyFill="1" applyBorder="1" applyAlignment="1" applyProtection="1">
      <alignment horizontal="center" vertical="center"/>
      <protection hidden="1"/>
    </xf>
    <xf numFmtId="0" fontId="17" fillId="6" borderId="5" xfId="1" applyFont="1" applyFill="1" applyBorder="1" applyAlignment="1" applyProtection="1">
      <alignment horizontal="left" vertical="center"/>
    </xf>
    <xf numFmtId="0" fontId="17" fillId="6" borderId="4" xfId="1" applyFont="1" applyFill="1" applyBorder="1" applyAlignment="1" applyProtection="1">
      <alignment horizontal="left" vertical="center"/>
    </xf>
    <xf numFmtId="0" fontId="12" fillId="6" borderId="2" xfId="1" applyFont="1" applyFill="1" applyBorder="1" applyAlignment="1" applyProtection="1">
      <alignment horizontal="left" vertical="center"/>
      <protection hidden="1"/>
    </xf>
    <xf numFmtId="0" fontId="12" fillId="6" borderId="3" xfId="1" applyFont="1" applyFill="1" applyBorder="1" applyAlignment="1" applyProtection="1">
      <alignment horizontal="left" vertical="center"/>
      <protection hidden="1"/>
    </xf>
    <xf numFmtId="0" fontId="12" fillId="6" borderId="0" xfId="1" applyFont="1" applyFill="1" applyBorder="1" applyAlignment="1" applyProtection="1">
      <alignment horizontal="left" vertical="center"/>
      <protection hidden="1"/>
    </xf>
    <xf numFmtId="0" fontId="12" fillId="6" borderId="17" xfId="1" applyFont="1" applyFill="1" applyBorder="1" applyAlignment="1" applyProtection="1">
      <alignment horizontal="left" vertical="center"/>
      <protection hidden="1"/>
    </xf>
    <xf numFmtId="0" fontId="3" fillId="6" borderId="28" xfId="1" applyFont="1" applyFill="1" applyBorder="1" applyAlignment="1" applyProtection="1">
      <alignment horizontal="center" vertical="center"/>
      <protection hidden="1"/>
    </xf>
    <xf numFmtId="0" fontId="3" fillId="6" borderId="48" xfId="1" applyFont="1" applyFill="1" applyBorder="1" applyAlignment="1" applyProtection="1">
      <alignment horizontal="center" vertical="center"/>
      <protection hidden="1"/>
    </xf>
    <xf numFmtId="0" fontId="1" fillId="6" borderId="4" xfId="1" applyFont="1" applyFill="1" applyBorder="1" applyAlignment="1" applyProtection="1">
      <alignment horizontal="left" vertical="center"/>
      <protection hidden="1"/>
    </xf>
    <xf numFmtId="0" fontId="1" fillId="6" borderId="4" xfId="1" quotePrefix="1" applyNumberFormat="1" applyFont="1" applyFill="1" applyBorder="1" applyAlignment="1" applyProtection="1">
      <alignment horizontal="center" vertical="center"/>
      <protection hidden="1"/>
    </xf>
    <xf numFmtId="0" fontId="1" fillId="6" borderId="19" xfId="1" quotePrefix="1" applyNumberFormat="1" applyFont="1" applyFill="1" applyBorder="1" applyAlignment="1" applyProtection="1">
      <alignment horizontal="center" vertical="center"/>
      <protection hidden="1"/>
    </xf>
    <xf numFmtId="0" fontId="1" fillId="6" borderId="4" xfId="1" applyNumberFormat="1" applyFont="1" applyFill="1" applyBorder="1" applyAlignment="1" applyProtection="1">
      <alignment horizontal="center" vertical="center"/>
      <protection hidden="1"/>
    </xf>
    <xf numFmtId="0" fontId="1" fillId="6" borderId="19" xfId="1" applyNumberFormat="1" applyFont="1" applyFill="1" applyBorder="1" applyAlignment="1" applyProtection="1">
      <alignment horizontal="center" vertical="center"/>
      <protection hidden="1"/>
    </xf>
    <xf numFmtId="0" fontId="2" fillId="3" borderId="5" xfId="1" applyFont="1" applyFill="1" applyBorder="1" applyAlignment="1" applyProtection="1">
      <alignment horizontal="right" vertical="center"/>
    </xf>
    <xf numFmtId="0" fontId="2" fillId="3" borderId="4" xfId="1" applyFont="1" applyFill="1" applyBorder="1" applyAlignment="1" applyProtection="1">
      <alignment horizontal="right" vertical="center"/>
    </xf>
    <xf numFmtId="4" fontId="2" fillId="3" borderId="5" xfId="2" applyNumberFormat="1" applyFont="1" applyFill="1" applyBorder="1" applyAlignment="1" applyProtection="1">
      <alignment horizontal="right" vertical="center"/>
    </xf>
    <xf numFmtId="4" fontId="2" fillId="3" borderId="4" xfId="2" applyNumberFormat="1" applyFont="1" applyFill="1" applyBorder="1" applyAlignment="1" applyProtection="1">
      <alignment horizontal="right" vertical="center"/>
    </xf>
    <xf numFmtId="4" fontId="2" fillId="3" borderId="19" xfId="2" applyNumberFormat="1" applyFont="1" applyFill="1" applyBorder="1" applyAlignment="1" applyProtection="1">
      <alignment horizontal="right" vertical="center"/>
    </xf>
    <xf numFmtId="0" fontId="3" fillId="6" borderId="1" xfId="1" applyFont="1" applyFill="1" applyBorder="1" applyAlignment="1" applyProtection="1">
      <alignment horizontal="center" vertical="center"/>
    </xf>
    <xf numFmtId="0" fontId="3" fillId="6" borderId="2" xfId="1" applyFont="1" applyFill="1" applyBorder="1" applyAlignment="1" applyProtection="1">
      <alignment horizontal="center" vertical="center"/>
    </xf>
    <xf numFmtId="0" fontId="3" fillId="6" borderId="3" xfId="1" applyFont="1" applyFill="1" applyBorder="1" applyAlignment="1" applyProtection="1">
      <alignment horizontal="center" vertical="center"/>
    </xf>
    <xf numFmtId="0" fontId="3" fillId="6" borderId="9" xfId="1" applyFont="1" applyFill="1" applyBorder="1" applyAlignment="1" applyProtection="1">
      <alignment horizontal="center"/>
    </xf>
    <xf numFmtId="0" fontId="3" fillId="6" borderId="10" xfId="1" applyFont="1" applyFill="1" applyBorder="1" applyAlignment="1" applyProtection="1">
      <alignment horizontal="center"/>
    </xf>
    <xf numFmtId="0" fontId="3" fillId="6" borderId="16" xfId="1" applyFont="1" applyFill="1" applyBorder="1" applyAlignment="1" applyProtection="1">
      <alignment horizontal="center"/>
    </xf>
    <xf numFmtId="0" fontId="13" fillId="6" borderId="12" xfId="1" applyFont="1" applyFill="1" applyBorder="1" applyAlignment="1" applyProtection="1">
      <alignment horizontal="center" vertical="center"/>
      <protection locked="0"/>
    </xf>
    <xf numFmtId="0" fontId="13" fillId="6" borderId="48" xfId="1" applyFont="1" applyFill="1" applyBorder="1" applyAlignment="1" applyProtection="1">
      <alignment horizontal="center" vertical="center"/>
      <protection locked="0"/>
    </xf>
    <xf numFmtId="0" fontId="13" fillId="6" borderId="7" xfId="1" applyFont="1" applyFill="1" applyBorder="1" applyAlignment="1" applyProtection="1">
      <alignment horizontal="left" vertical="center" wrapText="1"/>
      <protection hidden="1"/>
    </xf>
    <xf numFmtId="0" fontId="13" fillId="6" borderId="27" xfId="1" applyFont="1" applyFill="1" applyBorder="1" applyAlignment="1" applyProtection="1">
      <alignment horizontal="left" vertical="center" wrapText="1"/>
      <protection hidden="1"/>
    </xf>
    <xf numFmtId="0" fontId="1" fillId="6" borderId="34" xfId="1" applyFont="1" applyFill="1" applyBorder="1" applyAlignment="1" applyProtection="1">
      <alignment horizontal="center" vertical="center"/>
      <protection locked="0"/>
    </xf>
    <xf numFmtId="0" fontId="1" fillId="6" borderId="32" xfId="1" applyFont="1" applyFill="1" applyBorder="1" applyAlignment="1" applyProtection="1">
      <alignment horizontal="center" vertical="center"/>
      <protection locked="0"/>
    </xf>
    <xf numFmtId="0" fontId="1" fillId="6" borderId="39" xfId="1" applyFont="1" applyFill="1" applyBorder="1" applyAlignment="1" applyProtection="1">
      <alignment horizontal="center" vertical="center"/>
      <protection locked="0"/>
    </xf>
    <xf numFmtId="0" fontId="1" fillId="6" borderId="34" xfId="1" applyFont="1" applyFill="1" applyBorder="1" applyAlignment="1" applyProtection="1">
      <alignment horizontal="center" vertical="justify"/>
      <protection locked="0"/>
    </xf>
    <xf numFmtId="0" fontId="1" fillId="6" borderId="32" xfId="1" applyFont="1" applyFill="1" applyBorder="1" applyAlignment="1" applyProtection="1">
      <alignment horizontal="center" vertical="justify"/>
      <protection locked="0"/>
    </xf>
    <xf numFmtId="0" fontId="1" fillId="6" borderId="39" xfId="1" applyFont="1" applyFill="1" applyBorder="1" applyAlignment="1" applyProtection="1">
      <alignment horizontal="center" vertical="justify"/>
      <protection locked="0"/>
    </xf>
    <xf numFmtId="0" fontId="1" fillId="6" borderId="37" xfId="1" applyFont="1" applyFill="1" applyBorder="1" applyAlignment="1" applyProtection="1">
      <alignment horizontal="center" vertical="center" wrapText="1"/>
      <protection locked="0"/>
    </xf>
    <xf numFmtId="0" fontId="1" fillId="6" borderId="2" xfId="1" applyFont="1" applyFill="1" applyBorder="1" applyAlignment="1" applyProtection="1">
      <alignment horizontal="center" vertical="center" wrapText="1"/>
      <protection locked="0"/>
    </xf>
    <xf numFmtId="0" fontId="1" fillId="6" borderId="3" xfId="1" applyFont="1" applyFill="1" applyBorder="1" applyAlignment="1" applyProtection="1">
      <alignment horizontal="center" vertical="center" wrapText="1"/>
      <protection locked="0"/>
    </xf>
    <xf numFmtId="0" fontId="1" fillId="6" borderId="26" xfId="1" applyFont="1" applyFill="1" applyBorder="1" applyAlignment="1" applyProtection="1">
      <alignment horizontal="center" vertical="center" wrapText="1"/>
      <protection locked="0"/>
    </xf>
    <xf numFmtId="0" fontId="1" fillId="6" borderId="8" xfId="1" applyFont="1" applyFill="1" applyBorder="1" applyAlignment="1" applyProtection="1">
      <alignment horizontal="center" vertical="center" wrapText="1"/>
      <protection locked="0"/>
    </xf>
    <xf numFmtId="0" fontId="1" fillId="6" borderId="38" xfId="1" applyFont="1" applyFill="1" applyBorder="1" applyAlignment="1" applyProtection="1">
      <alignment horizontal="center" vertical="center" wrapText="1"/>
      <protection locked="0"/>
    </xf>
    <xf numFmtId="0" fontId="13" fillId="6" borderId="6" xfId="1" applyFont="1" applyFill="1" applyBorder="1" applyAlignment="1" applyProtection="1">
      <alignment horizontal="left" vertical="center"/>
      <protection hidden="1"/>
    </xf>
    <xf numFmtId="0" fontId="13" fillId="6" borderId="0" xfId="1" applyFont="1" applyFill="1" applyBorder="1" applyAlignment="1" applyProtection="1">
      <alignment horizontal="left" vertical="center"/>
      <protection hidden="1"/>
    </xf>
    <xf numFmtId="0" fontId="13" fillId="6" borderId="6" xfId="1" applyFont="1" applyFill="1" applyBorder="1" applyAlignment="1" applyProtection="1">
      <alignment horizontal="left" vertical="center" wrapText="1"/>
      <protection hidden="1"/>
    </xf>
    <xf numFmtId="0" fontId="13" fillId="6" borderId="0" xfId="1" applyFont="1" applyFill="1" applyBorder="1" applyAlignment="1" applyProtection="1">
      <alignment horizontal="left" vertical="center" wrapText="1"/>
      <protection hidden="1"/>
    </xf>
    <xf numFmtId="0" fontId="3" fillId="6" borderId="7" xfId="1" applyFont="1" applyFill="1" applyBorder="1" applyAlignment="1" applyProtection="1">
      <alignment horizontal="center" vertical="center"/>
      <protection hidden="1"/>
    </xf>
    <xf numFmtId="0" fontId="3" fillId="6" borderId="15" xfId="1" applyFont="1" applyFill="1" applyBorder="1" applyAlignment="1" applyProtection="1">
      <alignment horizontal="center" vertical="center"/>
      <protection hidden="1"/>
    </xf>
    <xf numFmtId="0" fontId="3" fillId="6" borderId="14" xfId="1" applyFont="1" applyFill="1" applyBorder="1" applyAlignment="1" applyProtection="1">
      <alignment horizontal="center" vertical="center"/>
      <protection hidden="1"/>
    </xf>
    <xf numFmtId="0" fontId="3" fillId="6" borderId="12" xfId="1" applyFont="1" applyFill="1" applyBorder="1" applyAlignment="1" applyProtection="1">
      <alignment horizontal="center" vertical="center"/>
      <protection hidden="1"/>
    </xf>
    <xf numFmtId="0" fontId="3" fillId="6" borderId="20" xfId="1" applyFont="1" applyFill="1" applyBorder="1" applyAlignment="1" applyProtection="1">
      <alignment horizontal="center" vertical="center"/>
      <protection hidden="1"/>
    </xf>
  </cellXfs>
  <cellStyles count="6">
    <cellStyle name="Millares" xfId="4" builtinId="3"/>
    <cellStyle name="Millares 2" xfId="2"/>
    <cellStyle name="Moneda 2" xfId="5"/>
    <cellStyle name="Normal" xfId="0" builtinId="0"/>
    <cellStyle name="Normal 2" xfId="1"/>
    <cellStyle name="Porcentaje" xfId="3" builtinId="5"/>
  </cellStyles>
  <dxfs count="52">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506571</xdr:colOff>
      <xdr:row>162</xdr:row>
      <xdr:rowOff>33616</xdr:rowOff>
    </xdr:from>
    <xdr:ext cx="1541305" cy="571501"/>
    <xdr:pic>
      <xdr:nvPicPr>
        <xdr:cNvPr id="7"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8102" y="6951147"/>
          <a:ext cx="1541305" cy="5715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10</xdr:col>
      <xdr:colOff>262537</xdr:colOff>
      <xdr:row>724</xdr:row>
      <xdr:rowOff>73292</xdr:rowOff>
    </xdr:from>
    <xdr:ext cx="1885697" cy="643165"/>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7449" y="138286645"/>
          <a:ext cx="1885697" cy="6431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6"/>
  <sheetViews>
    <sheetView zoomScale="80" zoomScaleNormal="80" workbookViewId="0">
      <selection activeCell="N16" sqref="N16"/>
    </sheetView>
  </sheetViews>
  <sheetFormatPr baseColWidth="10" defaultRowHeight="12.75"/>
  <cols>
    <col min="1" max="1" width="7.140625" style="1" customWidth="1"/>
    <col min="2" max="2" width="15.28515625" style="1" bestFit="1" customWidth="1"/>
    <col min="3" max="3" width="9.7109375" style="1" customWidth="1"/>
    <col min="4" max="4" width="11.140625" style="1" customWidth="1"/>
    <col min="5" max="5" width="18.5703125" style="1" customWidth="1"/>
    <col min="6" max="6" width="40.85546875" style="1" customWidth="1"/>
    <col min="7" max="7" width="25.7109375" style="1" customWidth="1"/>
    <col min="8" max="8" width="15.5703125" style="1" bestFit="1" customWidth="1"/>
    <col min="9" max="9" width="8.42578125" style="1" bestFit="1" customWidth="1"/>
    <col min="10" max="10" width="21.140625" style="1" hidden="1" customWidth="1"/>
    <col min="11" max="11" width="32.140625" style="1" customWidth="1"/>
    <col min="12" max="16384" width="11.42578125" style="1"/>
  </cols>
  <sheetData>
    <row r="1" spans="2:11" ht="13.5" thickBot="1"/>
    <row r="2" spans="2:11" ht="15" customHeight="1">
      <c r="B2" s="137" t="s">
        <v>60</v>
      </c>
      <c r="C2" s="138"/>
      <c r="D2" s="138"/>
      <c r="E2" s="138"/>
      <c r="F2" s="138"/>
      <c r="G2" s="138"/>
      <c r="H2" s="138"/>
      <c r="I2" s="138"/>
      <c r="J2" s="138"/>
      <c r="K2" s="139"/>
    </row>
    <row r="3" spans="2:11" ht="15" customHeight="1">
      <c r="B3" s="140"/>
      <c r="C3" s="141"/>
      <c r="D3" s="141"/>
      <c r="E3" s="141"/>
      <c r="F3" s="141"/>
      <c r="G3" s="141"/>
      <c r="H3" s="141"/>
      <c r="I3" s="141"/>
      <c r="J3" s="141"/>
      <c r="K3" s="142"/>
    </row>
    <row r="4" spans="2:11" ht="15" customHeight="1" thickBot="1">
      <c r="B4" s="143"/>
      <c r="C4" s="144"/>
      <c r="D4" s="144"/>
      <c r="E4" s="144"/>
      <c r="F4" s="144"/>
      <c r="G4" s="144"/>
      <c r="H4" s="144"/>
      <c r="I4" s="144"/>
      <c r="J4" s="144"/>
      <c r="K4" s="145"/>
    </row>
    <row r="5" spans="2:11" ht="18.75" customHeight="1" thickBot="1">
      <c r="B5" s="112" t="s">
        <v>484</v>
      </c>
      <c r="C5" s="113"/>
      <c r="D5" s="128" t="str">
        <f>+'Completar SOFSE'!B5</f>
        <v>35/2019</v>
      </c>
      <c r="E5" s="128"/>
      <c r="F5" s="128"/>
      <c r="G5" s="129"/>
      <c r="H5" s="134" t="s">
        <v>11</v>
      </c>
      <c r="I5" s="135"/>
      <c r="J5" s="135"/>
      <c r="K5" s="136"/>
    </row>
    <row r="6" spans="2:11" ht="30" customHeight="1">
      <c r="B6" s="112" t="s">
        <v>25</v>
      </c>
      <c r="C6" s="113"/>
      <c r="D6" s="130" t="str">
        <f>+'Completar SOFSE'!B6</f>
        <v>Licitación Abreviada Nacional e Internacional</v>
      </c>
      <c r="E6" s="130"/>
      <c r="F6" s="130"/>
      <c r="G6" s="131"/>
      <c r="H6" s="114" t="s">
        <v>8</v>
      </c>
      <c r="I6" s="119"/>
      <c r="J6" s="120"/>
      <c r="K6" s="121"/>
    </row>
    <row r="7" spans="2:11" ht="15.75" customHeight="1">
      <c r="B7" s="9" t="s">
        <v>21</v>
      </c>
      <c r="C7" s="10"/>
      <c r="D7" s="132" t="str">
        <f>+'Completar SOFSE'!B7</f>
        <v>EX-2019-57953061-APN-SG#SOFSE</v>
      </c>
      <c r="E7" s="132"/>
      <c r="F7" s="132"/>
      <c r="G7" s="133"/>
      <c r="H7" s="115"/>
      <c r="I7" s="122"/>
      <c r="J7" s="123"/>
      <c r="K7" s="124"/>
    </row>
    <row r="8" spans="2:11" ht="15.75" customHeight="1">
      <c r="B8" s="150" t="s">
        <v>9</v>
      </c>
      <c r="C8" s="151"/>
      <c r="D8" s="132" t="str">
        <f>+'Completar SOFSE'!B8</f>
        <v>Adquisición de repuestos motores Caterpillar</v>
      </c>
      <c r="E8" s="132"/>
      <c r="F8" s="132"/>
      <c r="G8" s="133"/>
      <c r="H8" s="11" t="s">
        <v>27</v>
      </c>
      <c r="I8" s="116"/>
      <c r="J8" s="117"/>
      <c r="K8" s="118"/>
    </row>
    <row r="9" spans="2:11" ht="16.5" customHeight="1">
      <c r="B9" s="150"/>
      <c r="C9" s="151"/>
      <c r="D9" s="132"/>
      <c r="E9" s="132"/>
      <c r="F9" s="132"/>
      <c r="G9" s="133"/>
      <c r="H9" s="12" t="s">
        <v>1</v>
      </c>
      <c r="I9" s="116"/>
      <c r="J9" s="117"/>
      <c r="K9" s="118"/>
    </row>
    <row r="10" spans="2:11" ht="16.5" customHeight="1">
      <c r="B10" s="150"/>
      <c r="C10" s="151"/>
      <c r="D10" s="132"/>
      <c r="E10" s="132"/>
      <c r="F10" s="132"/>
      <c r="G10" s="133"/>
      <c r="H10" s="12" t="s">
        <v>2</v>
      </c>
      <c r="I10" s="125"/>
      <c r="J10" s="126"/>
      <c r="K10" s="127"/>
    </row>
    <row r="11" spans="2:11" ht="15">
      <c r="B11" s="16" t="s">
        <v>17</v>
      </c>
      <c r="C11" s="17"/>
      <c r="D11" s="81" t="str">
        <f>+'Completar SOFSE'!B11</f>
        <v>Por renglón</v>
      </c>
      <c r="E11" s="17"/>
      <c r="F11" s="10"/>
      <c r="G11" s="10"/>
      <c r="H11" s="13" t="s">
        <v>5</v>
      </c>
      <c r="I11" s="160"/>
      <c r="J11" s="161"/>
      <c r="K11" s="162"/>
    </row>
    <row r="12" spans="2:11" ht="13.5" thickBot="1">
      <c r="B12" s="18"/>
      <c r="C12" s="19"/>
      <c r="D12" s="19"/>
      <c r="E12" s="20"/>
      <c r="F12" s="19"/>
      <c r="G12" s="19"/>
      <c r="H12" s="14"/>
      <c r="I12" s="21"/>
      <c r="J12" s="21"/>
      <c r="K12" s="15"/>
    </row>
    <row r="13" spans="2:11" ht="15" customHeight="1">
      <c r="B13" s="148" t="s">
        <v>54</v>
      </c>
      <c r="C13" s="154" t="s">
        <v>10</v>
      </c>
      <c r="D13" s="154" t="s">
        <v>3</v>
      </c>
      <c r="E13" s="156" t="s">
        <v>4</v>
      </c>
      <c r="F13" s="158" t="s">
        <v>30</v>
      </c>
      <c r="G13" s="158" t="s">
        <v>53</v>
      </c>
      <c r="H13" s="152" t="s">
        <v>31</v>
      </c>
      <c r="I13" s="152" t="s">
        <v>32</v>
      </c>
      <c r="J13" s="165" t="s">
        <v>33</v>
      </c>
      <c r="K13" s="152" t="s">
        <v>34</v>
      </c>
    </row>
    <row r="14" spans="2:11" ht="15.75" customHeight="1" thickBot="1">
      <c r="B14" s="149"/>
      <c r="C14" s="155"/>
      <c r="D14" s="155"/>
      <c r="E14" s="157"/>
      <c r="F14" s="159"/>
      <c r="G14" s="159"/>
      <c r="H14" s="153"/>
      <c r="I14" s="153"/>
      <c r="J14" s="166"/>
      <c r="K14" s="153"/>
    </row>
    <row r="15" spans="2:11" ht="25.5">
      <c r="B15" s="2">
        <f>+'Completar SOFSE'!A21</f>
        <v>1</v>
      </c>
      <c r="C15" s="3">
        <f>VLOOKUP(B15,'Completar SOFSE'!$A$19:$E$462,2,0)</f>
        <v>1</v>
      </c>
      <c r="D15" s="3" t="str">
        <f>VLOOKUP(B15,'Completar SOFSE'!$A$19:$E$462,3,0)</f>
        <v>unidad</v>
      </c>
      <c r="E15" s="3" t="str">
        <f>VLOOKUP(B15,'Completar SOFSE'!$A$19:$E$462,4,0)</f>
        <v>NUM03230501100N</v>
      </c>
      <c r="F15" s="4" t="str">
        <f>VLOOKUP(B15,'Completar SOFSE'!$A$19:$E$462,5,0)</f>
        <v>Equipo porta filtros de aire. Sistema de admision. Locomotora CSR SDD7.</v>
      </c>
      <c r="G15" s="101" t="str">
        <f>VLOOKUP(B15,'Completar SOFSE'!$A$19:$F$462,6,0)</f>
        <v>4P-0559</v>
      </c>
      <c r="H15" s="102"/>
      <c r="I15" s="54"/>
      <c r="J15" s="47">
        <f>+(C15*H15)*I15</f>
        <v>0</v>
      </c>
      <c r="K15" s="22">
        <f>+C15*H15</f>
        <v>0</v>
      </c>
    </row>
    <row r="16" spans="2:11" ht="25.5">
      <c r="B16" s="5">
        <f>+B15+1</f>
        <v>2</v>
      </c>
      <c r="C16" s="6">
        <f>VLOOKUP(B16,'Completar SOFSE'!$A$19:$E$462,2,0)</f>
        <v>14</v>
      </c>
      <c r="D16" s="6" t="str">
        <f>VLOOKUP(B16,'Completar SOFSE'!$A$19:$E$462,3,0)</f>
        <v>unidad</v>
      </c>
      <c r="E16" s="6" t="str">
        <f>VLOOKUP(B16,'Completar SOFSE'!$A$19:$E$462,4,0)</f>
        <v>NUM03230521000N</v>
      </c>
      <c r="F16" s="8" t="str">
        <f>VLOOKUP(B16,'Completar SOFSE'!$A$19:$E$462,5,0)</f>
        <v>Conjunto de fuelles.  Motor Caterpillar 3516B. Loc CSR SDD7.</v>
      </c>
      <c r="G16" s="103" t="str">
        <f>VLOOKUP(B16,'Completar SOFSE'!$A$19:$F$462,6,0)</f>
        <v>207-1364</v>
      </c>
      <c r="H16" s="48"/>
      <c r="I16" s="55"/>
      <c r="J16" s="49">
        <f t="shared" ref="J16:J21" si="0">+(C16*H16)*I16</f>
        <v>0</v>
      </c>
      <c r="K16" s="50">
        <f t="shared" ref="K16:K21" si="1">+C16*H16</f>
        <v>0</v>
      </c>
    </row>
    <row r="17" spans="2:11" ht="38.25">
      <c r="B17" s="5">
        <f t="shared" ref="B17:B21" si="2">+B16+1</f>
        <v>3</v>
      </c>
      <c r="C17" s="6">
        <f>VLOOKUP(B17,'Completar SOFSE'!$A$19:$E$462,2,0)</f>
        <v>8</v>
      </c>
      <c r="D17" s="6" t="str">
        <f>VLOOKUP(B17,'Completar SOFSE'!$A$19:$E$462,3,0)</f>
        <v>unidad</v>
      </c>
      <c r="E17" s="6" t="str">
        <f>VLOOKUP(B17,'Completar SOFSE'!$A$19:$E$462,4,0)</f>
        <v>NUM03230191700N</v>
      </c>
      <c r="F17" s="8" t="str">
        <f>VLOOKUP(B17,'Completar SOFSE'!$A$19:$E$462,5,0)</f>
        <v>Respiradero. Carter de block de cilindros. Motor diesel Caterpillar 3516B. Locomotoras - CSR SDD7</v>
      </c>
      <c r="G17" s="103" t="str">
        <f>VLOOKUP(B17,'Completar SOFSE'!$A$19:$F$462,6,0)</f>
        <v>4W-3027</v>
      </c>
      <c r="H17" s="48"/>
      <c r="I17" s="55"/>
      <c r="J17" s="49">
        <f t="shared" si="0"/>
        <v>0</v>
      </c>
      <c r="K17" s="50">
        <f t="shared" si="1"/>
        <v>0</v>
      </c>
    </row>
    <row r="18" spans="2:11" ht="38.25">
      <c r="B18" s="5">
        <f t="shared" si="2"/>
        <v>4</v>
      </c>
      <c r="C18" s="6">
        <f>VLOOKUP(B18,'Completar SOFSE'!$A$19:$E$462,2,0)</f>
        <v>8</v>
      </c>
      <c r="D18" s="6" t="str">
        <f>VLOOKUP(B18,'Completar SOFSE'!$A$19:$E$462,3,0)</f>
        <v>unidad</v>
      </c>
      <c r="E18" s="6" t="str">
        <f>VLOOKUP(B18,'Completar SOFSE'!$A$19:$E$462,4,0)</f>
        <v>NUM03230191840N</v>
      </c>
      <c r="F18" s="8" t="str">
        <f>VLOOKUP(B18,'Completar SOFSE'!$A$19:$E$462,5,0)</f>
        <v>Espaciador buje de montaje de aislamiento. Sistema de arranque. Motor diesel Caterpillar 3516B.</v>
      </c>
      <c r="G18" s="103" t="str">
        <f>VLOOKUP(B18,'Completar SOFSE'!$A$19:$F$462,6,0)</f>
        <v>6I-1418</v>
      </c>
      <c r="H18" s="48"/>
      <c r="I18" s="55"/>
      <c r="J18" s="49">
        <f t="shared" si="0"/>
        <v>0</v>
      </c>
      <c r="K18" s="50">
        <f t="shared" si="1"/>
        <v>0</v>
      </c>
    </row>
    <row r="19" spans="2:11" ht="38.25">
      <c r="B19" s="5">
        <f t="shared" si="2"/>
        <v>5</v>
      </c>
      <c r="C19" s="6">
        <f>VLOOKUP(B19,'Completar SOFSE'!$A$19:$E$462,2,0)</f>
        <v>48</v>
      </c>
      <c r="D19" s="6" t="str">
        <f>VLOOKUP(B19,'Completar SOFSE'!$A$19:$E$462,3,0)</f>
        <v>unidad</v>
      </c>
      <c r="E19" s="6" t="str">
        <f>VLOOKUP(B19,'Completar SOFSE'!$A$19:$E$462,4,0)</f>
        <v>NUM03230191910N</v>
      </c>
      <c r="F19" s="8" t="str">
        <f>VLOOKUP(B19,'Completar SOFSE'!$A$19:$E$462,5,0)</f>
        <v>Anillo de retencion pastilla entre balancin y valvula. Tapa de cilindros. Motor Caterpillar 3516B.</v>
      </c>
      <c r="G19" s="103" t="str">
        <f>VLOOKUP(B19,'Completar SOFSE'!$A$19:$F$462,6,0)</f>
        <v>9F-7707</v>
      </c>
      <c r="H19" s="48"/>
      <c r="I19" s="55"/>
      <c r="J19" s="49">
        <f t="shared" si="0"/>
        <v>0</v>
      </c>
      <c r="K19" s="50">
        <f t="shared" si="1"/>
        <v>0</v>
      </c>
    </row>
    <row r="20" spans="2:11" ht="38.25">
      <c r="B20" s="5">
        <f t="shared" si="2"/>
        <v>6</v>
      </c>
      <c r="C20" s="6">
        <f>VLOOKUP(B20,'Completar SOFSE'!$A$19:$E$462,2,0)</f>
        <v>16</v>
      </c>
      <c r="D20" s="6" t="str">
        <f>VLOOKUP(B20,'Completar SOFSE'!$A$19:$E$462,3,0)</f>
        <v>unidad</v>
      </c>
      <c r="E20" s="6" t="str">
        <f>VLOOKUP(B20,'Completar SOFSE'!$A$19:$E$462,4,0)</f>
        <v>NUM03230191940N</v>
      </c>
      <c r="F20" s="8" t="str">
        <f>VLOOKUP(B20,'Completar SOFSE'!$A$19:$E$462,5,0)</f>
        <v>Reten de arandela. Mecanismo de valvulas. Tapa de cilindros. Motor diesel Caterpillar 3516B.</v>
      </c>
      <c r="G20" s="103" t="str">
        <f>VLOOKUP(B20,'Completar SOFSE'!$A$19:$F$462,6,0)</f>
        <v>100-3877</v>
      </c>
      <c r="H20" s="48"/>
      <c r="I20" s="55"/>
      <c r="J20" s="49">
        <f t="shared" si="0"/>
        <v>0</v>
      </c>
      <c r="K20" s="50">
        <f t="shared" si="1"/>
        <v>0</v>
      </c>
    </row>
    <row r="21" spans="2:11" ht="38.25">
      <c r="B21" s="5">
        <f t="shared" si="2"/>
        <v>7</v>
      </c>
      <c r="C21" s="6">
        <f>VLOOKUP(B21,'Completar SOFSE'!$A$19:$E$462,2,0)</f>
        <v>16</v>
      </c>
      <c r="D21" s="6" t="str">
        <f>VLOOKUP(B21,'Completar SOFSE'!$A$19:$E$462,3,0)</f>
        <v>unidad</v>
      </c>
      <c r="E21" s="6" t="str">
        <f>VLOOKUP(B21,'Completar SOFSE'!$A$19:$E$462,4,0)</f>
        <v>NUM03230191960N</v>
      </c>
      <c r="F21" s="8" t="str">
        <f>VLOOKUP(B21,'Completar SOFSE'!$A$19:$E$462,5,0)</f>
        <v>Varilla de empuje. Mecanismo de valvulas. Tapa de cilindros. Motor diesel Caterpillar 3516B.</v>
      </c>
      <c r="G21" s="103" t="str">
        <f>VLOOKUP(B21,'Completar SOFSE'!$A$19:$F$462,6,0)</f>
        <v>100-3879</v>
      </c>
      <c r="H21" s="48"/>
      <c r="I21" s="55"/>
      <c r="J21" s="49">
        <f t="shared" si="0"/>
        <v>0</v>
      </c>
      <c r="K21" s="50">
        <f t="shared" si="1"/>
        <v>0</v>
      </c>
    </row>
    <row r="22" spans="2:11" ht="25.5">
      <c r="B22" s="5">
        <f>+'Completar SOFSE'!A28</f>
        <v>8</v>
      </c>
      <c r="C22" s="6">
        <f>VLOOKUP(B22,'Completar SOFSE'!$A$19:$E$462,2,0)</f>
        <v>4</v>
      </c>
      <c r="D22" s="6" t="str">
        <f>VLOOKUP(B22,'Completar SOFSE'!$A$19:$E$462,3,0)</f>
        <v>unidad</v>
      </c>
      <c r="E22" s="6" t="str">
        <f>VLOOKUP(B22,'Completar SOFSE'!$A$19:$E$462,4,0)</f>
        <v>NUM03230192100N</v>
      </c>
      <c r="F22" s="8" t="str">
        <f>VLOOKUP(B22,'Completar SOFSE'!$A$19:$E$462,5,0)</f>
        <v>Nucleo Aftercooler de motor diesel Caterpillar 3516B. Loc CSR SDD7</v>
      </c>
      <c r="G22" s="103" t="str">
        <f>VLOOKUP(B22,'Completar SOFSE'!$A$19:$F$462,6,0)</f>
        <v>111-5059</v>
      </c>
      <c r="H22" s="48"/>
      <c r="I22" s="99"/>
      <c r="J22" s="49">
        <f t="shared" ref="J22:J36" si="3">+(C22*H22)*I22</f>
        <v>0</v>
      </c>
      <c r="K22" s="50">
        <f t="shared" ref="K22:K36" si="4">+C22*H22</f>
        <v>0</v>
      </c>
    </row>
    <row r="23" spans="2:11" ht="38.25">
      <c r="B23" s="5">
        <f>+'Completar SOFSE'!A29</f>
        <v>9</v>
      </c>
      <c r="C23" s="6">
        <f>VLOOKUP(B23,'Completar SOFSE'!$A$19:$E$462,2,0)</f>
        <v>37</v>
      </c>
      <c r="D23" s="6" t="str">
        <f>VLOOKUP(B23,'Completar SOFSE'!$A$19:$E$462,3,0)</f>
        <v>unidad</v>
      </c>
      <c r="E23" s="6" t="str">
        <f>VLOOKUP(B23,'Completar SOFSE'!$A$19:$E$462,4,0)</f>
        <v>NUM03230192170N</v>
      </c>
      <c r="F23" s="8" t="str">
        <f>VLOOKUP(B23,'Completar SOFSE'!$A$19:$E$462,5,0)</f>
        <v>O ring de tapa trasera, equipos auxiliares. Motor Caterpillar 3516B. Locomotora CSR SDD7.</v>
      </c>
      <c r="G23" s="103" t="str">
        <f>VLOOKUP(B23,'Completar SOFSE'!$A$19:$F$462,6,0)</f>
        <v>235-3548</v>
      </c>
      <c r="H23" s="48"/>
      <c r="I23" s="99"/>
      <c r="J23" s="49">
        <f t="shared" si="3"/>
        <v>0</v>
      </c>
      <c r="K23" s="50">
        <f t="shared" si="4"/>
        <v>0</v>
      </c>
    </row>
    <row r="24" spans="2:11" ht="25.5">
      <c r="B24" s="5">
        <f>+'Completar SOFSE'!A30</f>
        <v>10</v>
      </c>
      <c r="C24" s="6">
        <f>VLOOKUP(B24,'Completar SOFSE'!$A$19:$E$462,2,0)</f>
        <v>6</v>
      </c>
      <c r="D24" s="6" t="str">
        <f>VLOOKUP(B24,'Completar SOFSE'!$A$19:$E$462,3,0)</f>
        <v>unidad</v>
      </c>
      <c r="E24" s="6" t="str">
        <f>VLOOKUP(B24,'Completar SOFSE'!$A$19:$E$462,4,0)</f>
        <v>NUM03230200010N</v>
      </c>
      <c r="F24" s="8" t="str">
        <f>VLOOKUP(B24,'Completar SOFSE'!$A$19:$E$462,5,0)</f>
        <v>EJE DE BALANCIN MOTOR CATERPILLAR 3516B6HZ1</v>
      </c>
      <c r="G24" s="103" t="str">
        <f>VLOOKUP(B24,'Completar SOFSE'!$A$19:$F$462,6,0)</f>
        <v>230-2633</v>
      </c>
      <c r="H24" s="48"/>
      <c r="I24" s="99"/>
      <c r="J24" s="49">
        <f t="shared" si="3"/>
        <v>0</v>
      </c>
      <c r="K24" s="50">
        <f t="shared" si="4"/>
        <v>0</v>
      </c>
    </row>
    <row r="25" spans="2:11" ht="25.5">
      <c r="B25" s="5">
        <f>+'Completar SOFSE'!A31</f>
        <v>11</v>
      </c>
      <c r="C25" s="6">
        <f>VLOOKUP(B25,'Completar SOFSE'!$A$19:$E$462,2,0)</f>
        <v>2</v>
      </c>
      <c r="D25" s="6" t="str">
        <f>VLOOKUP(B25,'Completar SOFSE'!$A$19:$E$462,3,0)</f>
        <v>unidad</v>
      </c>
      <c r="E25" s="6" t="str">
        <f>VLOOKUP(B25,'Completar SOFSE'!$A$19:$E$462,4,0)</f>
        <v>NUM03230300080N</v>
      </c>
      <c r="F25" s="8" t="str">
        <f>VLOOKUP(B25,'Completar SOFSE'!$A$19:$E$462,5,0)</f>
        <v>EMPUJADOR VALVULA MOTOR CATERPILLAR 3516BHZ1</v>
      </c>
      <c r="G25" s="103" t="str">
        <f>VLOOKUP(B25,'Completar SOFSE'!$A$19:$F$462,6,0)</f>
        <v>100-3880</v>
      </c>
      <c r="H25" s="48"/>
      <c r="I25" s="99"/>
      <c r="J25" s="49">
        <f t="shared" si="3"/>
        <v>0</v>
      </c>
      <c r="K25" s="50">
        <f t="shared" si="4"/>
        <v>0</v>
      </c>
    </row>
    <row r="26" spans="2:11" ht="25.5">
      <c r="B26" s="5">
        <f>+'Completar SOFSE'!A32</f>
        <v>12</v>
      </c>
      <c r="C26" s="6">
        <f>VLOOKUP(B26,'Completar SOFSE'!$A$19:$E$462,2,0)</f>
        <v>32</v>
      </c>
      <c r="D26" s="6" t="str">
        <f>VLOOKUP(B26,'Completar SOFSE'!$A$19:$E$462,3,0)</f>
        <v>unidad</v>
      </c>
      <c r="E26" s="6" t="str">
        <f>VLOOKUP(B26,'Completar SOFSE'!$A$19:$E$462,4,0)</f>
        <v>NUM03230300310N</v>
      </c>
      <c r="F26" s="8" t="str">
        <f>VLOOKUP(B26,'Completar SOFSE'!$A$19:$E$462,5,0)</f>
        <v>Inyector. Motor Caterpillar 3516B. Loc CSR SDD7.</v>
      </c>
      <c r="G26" s="103" t="str">
        <f>VLOOKUP(B26,'Completar SOFSE'!$A$19:$F$462,6,0)</f>
        <v>250-1314</v>
      </c>
      <c r="H26" s="48"/>
      <c r="I26" s="99"/>
      <c r="J26" s="49">
        <f t="shared" si="3"/>
        <v>0</v>
      </c>
      <c r="K26" s="50">
        <f t="shared" si="4"/>
        <v>0</v>
      </c>
    </row>
    <row r="27" spans="2:11" ht="23.25" customHeight="1">
      <c r="B27" s="5">
        <f>+'Completar SOFSE'!A33</f>
        <v>13</v>
      </c>
      <c r="C27" s="6">
        <f>VLOOKUP(B27,'Completar SOFSE'!$A$19:$E$462,2,0)</f>
        <v>1</v>
      </c>
      <c r="D27" s="6" t="str">
        <f>VLOOKUP(B27,'Completar SOFSE'!$A$19:$E$462,3,0)</f>
        <v>unidad</v>
      </c>
      <c r="E27" s="6" t="str">
        <f>VLOOKUP(B27,'Completar SOFSE'!$A$19:$E$462,4,0)</f>
        <v>NUM03230300330N</v>
      </c>
      <c r="F27" s="8" t="str">
        <f>VLOOKUP(B27,'Completar SOFSE'!$A$19:$E$462,5,0)</f>
        <v>Damper. Motor Caterpillar 3516B. Loc CSR SDD7.</v>
      </c>
      <c r="G27" s="103" t="str">
        <f>VLOOKUP(B27,'Completar SOFSE'!$A$19:$F$462,6,0)</f>
        <v>146-3740</v>
      </c>
      <c r="H27" s="48"/>
      <c r="I27" s="99"/>
      <c r="J27" s="49">
        <f t="shared" si="3"/>
        <v>0</v>
      </c>
      <c r="K27" s="50">
        <f t="shared" si="4"/>
        <v>0</v>
      </c>
    </row>
    <row r="28" spans="2:11" ht="30.75" customHeight="1">
      <c r="B28" s="5">
        <f>+'Completar SOFSE'!A34</f>
        <v>14</v>
      </c>
      <c r="C28" s="6">
        <f>VLOOKUP(B28,'Completar SOFSE'!$A$19:$E$462,2,0)</f>
        <v>2</v>
      </c>
      <c r="D28" s="6" t="str">
        <f>VLOOKUP(B28,'Completar SOFSE'!$A$19:$E$462,3,0)</f>
        <v>unidad</v>
      </c>
      <c r="E28" s="6" t="str">
        <f>VLOOKUP(B28,'Completar SOFSE'!$A$19:$E$462,4,0)</f>
        <v>NUM03230300800N</v>
      </c>
      <c r="F28" s="8" t="str">
        <f>VLOOKUP(B28,'Completar SOFSE'!$A$19:$E$462,5,0)</f>
        <v>Bomba de Aceite. Motor Caterpillar 3516B. Loc CSR SDD7.</v>
      </c>
      <c r="G28" s="103" t="str">
        <f>VLOOKUP(B28,'Completar SOFSE'!$A$19:$F$462,6,0)</f>
        <v>106-9872</v>
      </c>
      <c r="H28" s="48"/>
      <c r="I28" s="99"/>
      <c r="J28" s="49">
        <f t="shared" si="3"/>
        <v>0</v>
      </c>
      <c r="K28" s="50">
        <f t="shared" si="4"/>
        <v>0</v>
      </c>
    </row>
    <row r="29" spans="2:11" ht="38.25">
      <c r="B29" s="5">
        <f>+'Completar SOFSE'!A35</f>
        <v>15</v>
      </c>
      <c r="C29" s="6">
        <f>VLOOKUP(B29,'Completar SOFSE'!$A$19:$E$462,2,0)</f>
        <v>128</v>
      </c>
      <c r="D29" s="6" t="str">
        <f>VLOOKUP(B29,'Completar SOFSE'!$A$19:$E$462,3,0)</f>
        <v>unidad</v>
      </c>
      <c r="E29" s="6" t="str">
        <f>VLOOKUP(B29,'Completar SOFSE'!$A$19:$E$462,4,0)</f>
        <v>NUM03230302730N</v>
      </c>
      <c r="F29" s="8" t="str">
        <f>VLOOKUP(B29,'Completar SOFSE'!$A$19:$E$462,5,0)</f>
        <v>Traba de retencion de Tapas de Cilindro de motor diesel Caterpillar 3516B . Loc CSR SDD7</v>
      </c>
      <c r="G29" s="103" t="str">
        <f>VLOOKUP(B29,'Completar SOFSE'!$A$19:$F$462,6,0)</f>
        <v>2A-4429</v>
      </c>
      <c r="H29" s="48"/>
      <c r="I29" s="99"/>
      <c r="J29" s="49">
        <f t="shared" si="3"/>
        <v>0</v>
      </c>
      <c r="K29" s="50">
        <f t="shared" si="4"/>
        <v>0</v>
      </c>
    </row>
    <row r="30" spans="2:11" ht="38.25">
      <c r="B30" s="5">
        <f>+'Completar SOFSE'!A36</f>
        <v>16</v>
      </c>
      <c r="C30" s="6">
        <f>VLOOKUP(B30,'Completar SOFSE'!$A$19:$E$462,2,0)</f>
        <v>128</v>
      </c>
      <c r="D30" s="6" t="str">
        <f>VLOOKUP(B30,'Completar SOFSE'!$A$19:$E$462,3,0)</f>
        <v>unidad</v>
      </c>
      <c r="E30" s="6" t="str">
        <f>VLOOKUP(B30,'Completar SOFSE'!$A$19:$E$462,4,0)</f>
        <v>NUM03230302740N</v>
      </c>
      <c r="F30" s="8" t="str">
        <f>VLOOKUP(B30,'Completar SOFSE'!$A$19:$E$462,5,0)</f>
        <v>Traba de retencion de Tapas de Cilindro de motor diesel Caterpillar 3516B . Loc CSR SDD7</v>
      </c>
      <c r="G30" s="103" t="str">
        <f>VLOOKUP(B30,'Completar SOFSE'!$A$19:$F$462,6,0)</f>
        <v>197-7055</v>
      </c>
      <c r="H30" s="48"/>
      <c r="I30" s="99"/>
      <c r="J30" s="49">
        <f t="shared" si="3"/>
        <v>0</v>
      </c>
      <c r="K30" s="50">
        <f t="shared" si="4"/>
        <v>0</v>
      </c>
    </row>
    <row r="31" spans="2:11" ht="38.25">
      <c r="B31" s="5">
        <f>+'Completar SOFSE'!A37</f>
        <v>17</v>
      </c>
      <c r="C31" s="6">
        <f>VLOOKUP(B31,'Completar SOFSE'!$A$19:$E$462,2,0)</f>
        <v>64</v>
      </c>
      <c r="D31" s="6" t="str">
        <f>VLOOKUP(B31,'Completar SOFSE'!$A$19:$E$462,3,0)</f>
        <v>unidad</v>
      </c>
      <c r="E31" s="6" t="str">
        <f>VLOOKUP(B31,'Completar SOFSE'!$A$19:$E$462,4,0)</f>
        <v>NUM03230302760N</v>
      </c>
      <c r="F31" s="8" t="str">
        <f>VLOOKUP(B31,'Completar SOFSE'!$A$19:$E$462,5,0)</f>
        <v>Rotocoil de valvula de escape de Tapas de Cilindro de motor diesel Caterpillar 3516B . Loc CSR SDD7</v>
      </c>
      <c r="G31" s="103" t="str">
        <f>VLOOKUP(B31,'Completar SOFSE'!$A$19:$F$462,6,0)</f>
        <v>197-6999</v>
      </c>
      <c r="H31" s="48"/>
      <c r="I31" s="99"/>
      <c r="J31" s="49">
        <f t="shared" si="3"/>
        <v>0</v>
      </c>
      <c r="K31" s="50">
        <f t="shared" si="4"/>
        <v>0</v>
      </c>
    </row>
    <row r="32" spans="2:11" ht="38.25">
      <c r="B32" s="5">
        <f>+'Completar SOFSE'!A38</f>
        <v>18</v>
      </c>
      <c r="C32" s="6">
        <f>VLOOKUP(B32,'Completar SOFSE'!$A$19:$E$462,2,0)</f>
        <v>32</v>
      </c>
      <c r="D32" s="6" t="str">
        <f>VLOOKUP(B32,'Completar SOFSE'!$A$19:$E$462,3,0)</f>
        <v>unidad</v>
      </c>
      <c r="E32" s="6" t="str">
        <f>VLOOKUP(B32,'Completar SOFSE'!$A$19:$E$462,4,0)</f>
        <v>NUM03230302770N</v>
      </c>
      <c r="F32" s="8" t="str">
        <f>VLOOKUP(B32,'Completar SOFSE'!$A$19:$E$462,5,0)</f>
        <v>Valvula de admision de Tapas de Cilindro de motor diesel Caterpillar 3516B . Loc CSR SDD7</v>
      </c>
      <c r="G32" s="103" t="str">
        <f>VLOOKUP(B32,'Completar SOFSE'!$A$19:$F$462,6,0)</f>
        <v>210-2542</v>
      </c>
      <c r="H32" s="48"/>
      <c r="I32" s="99"/>
      <c r="J32" s="49">
        <f t="shared" si="3"/>
        <v>0</v>
      </c>
      <c r="K32" s="50">
        <f t="shared" si="4"/>
        <v>0</v>
      </c>
    </row>
    <row r="33" spans="2:11" ht="38.25">
      <c r="B33" s="5">
        <f>+'Completar SOFSE'!A39</f>
        <v>19</v>
      </c>
      <c r="C33" s="6">
        <f>VLOOKUP(B33,'Completar SOFSE'!$A$19:$E$462,2,0)</f>
        <v>32</v>
      </c>
      <c r="D33" s="6" t="str">
        <f>VLOOKUP(B33,'Completar SOFSE'!$A$19:$E$462,3,0)</f>
        <v>unidad</v>
      </c>
      <c r="E33" s="6" t="str">
        <f>VLOOKUP(B33,'Completar SOFSE'!$A$19:$E$462,4,0)</f>
        <v>NUM03230302780N</v>
      </c>
      <c r="F33" s="8" t="str">
        <f>VLOOKUP(B33,'Completar SOFSE'!$A$19:$E$462,5,0)</f>
        <v>Valvula de escape de Tapas de Cilindro de motor diesel Caterpillar 3516B . Loc CSR SDD7</v>
      </c>
      <c r="G33" s="103" t="str">
        <f>VLOOKUP(B33,'Completar SOFSE'!$A$19:$F$462,6,0)</f>
        <v>194-4897</v>
      </c>
      <c r="H33" s="48"/>
      <c r="I33" s="99"/>
      <c r="J33" s="49">
        <f t="shared" si="3"/>
        <v>0</v>
      </c>
      <c r="K33" s="50">
        <f t="shared" si="4"/>
        <v>0</v>
      </c>
    </row>
    <row r="34" spans="2:11" ht="38.25">
      <c r="B34" s="5">
        <f>+'Completar SOFSE'!A40</f>
        <v>20</v>
      </c>
      <c r="C34" s="6">
        <f>VLOOKUP(B34,'Completar SOFSE'!$A$19:$E$462,2,0)</f>
        <v>48</v>
      </c>
      <c r="D34" s="6" t="str">
        <f>VLOOKUP(B34,'Completar SOFSE'!$A$19:$E$462,3,0)</f>
        <v>unidad</v>
      </c>
      <c r="E34" s="6" t="str">
        <f>VLOOKUP(B34,'Completar SOFSE'!$A$19:$E$462,4,0)</f>
        <v>NUM03230302790N</v>
      </c>
      <c r="F34" s="8" t="str">
        <f>VLOOKUP(B34,'Completar SOFSE'!$A$19:$E$462,5,0)</f>
        <v>Blindaje de aceite de Tapas de Cilindro de motor diesel Caterpillar 3516B . Loc CSR SDD7</v>
      </c>
      <c r="G34" s="103" t="str">
        <f>VLOOKUP(B34,'Completar SOFSE'!$A$19:$F$462,6,0)</f>
        <v>234-8776</v>
      </c>
      <c r="H34" s="48"/>
      <c r="I34" s="99"/>
      <c r="J34" s="49">
        <f t="shared" si="3"/>
        <v>0</v>
      </c>
      <c r="K34" s="50">
        <f t="shared" si="4"/>
        <v>0</v>
      </c>
    </row>
    <row r="35" spans="2:11" ht="25.5">
      <c r="B35" s="5">
        <f>+'Completar SOFSE'!A41</f>
        <v>21</v>
      </c>
      <c r="C35" s="6">
        <f>VLOOKUP(B35,'Completar SOFSE'!$A$19:$E$462,2,0)</f>
        <v>32</v>
      </c>
      <c r="D35" s="6" t="str">
        <f>VLOOKUP(B35,'Completar SOFSE'!$A$19:$E$462,3,0)</f>
        <v>unidad</v>
      </c>
      <c r="E35" s="6" t="str">
        <f>VLOOKUP(B35,'Completar SOFSE'!$A$19:$E$462,4,0)</f>
        <v>NUM03230302830N</v>
      </c>
      <c r="F35" s="8" t="str">
        <f>VLOOKUP(B35,'Completar SOFSE'!$A$19:$E$462,5,0)</f>
        <v>Balancin. Mecanismo de valvulas.. Motor diesel Caterpillar 3516B. Locomotoras - CSR SDD7</v>
      </c>
      <c r="G35" s="103" t="str">
        <f>VLOOKUP(B35,'Completar SOFSE'!$A$19:$F$462,6,0)</f>
        <v>230-2621</v>
      </c>
      <c r="H35" s="48"/>
      <c r="I35" s="99"/>
      <c r="J35" s="49">
        <f t="shared" si="3"/>
        <v>0</v>
      </c>
      <c r="K35" s="50">
        <f t="shared" si="4"/>
        <v>0</v>
      </c>
    </row>
    <row r="36" spans="2:11">
      <c r="B36" s="5">
        <f>+'Completar SOFSE'!A42</f>
        <v>22</v>
      </c>
      <c r="C36" s="6">
        <f>VLOOKUP(B36,'Completar SOFSE'!$A$19:$E$462,2,0)</f>
        <v>16</v>
      </c>
      <c r="D36" s="6" t="str">
        <f>VLOOKUP(B36,'Completar SOFSE'!$A$19:$E$462,3,0)</f>
        <v>unidad</v>
      </c>
      <c r="E36" s="6" t="str">
        <f>VLOOKUP(B36,'Completar SOFSE'!$A$19:$E$462,4,0)</f>
        <v>NUM03230531520N</v>
      </c>
      <c r="F36" s="8" t="str">
        <f>VLOOKUP(B36,'Completar SOFSE'!$A$19:$E$462,5,0)</f>
        <v>Indicador de cambio de filtro. SDD7</v>
      </c>
      <c r="G36" s="103" t="str">
        <f>VLOOKUP(B36,'Completar SOFSE'!$A$19:$F$462,6,0)</f>
        <v>6I-2933</v>
      </c>
      <c r="H36" s="48"/>
      <c r="I36" s="99"/>
      <c r="J36" s="49">
        <f t="shared" si="3"/>
        <v>0</v>
      </c>
      <c r="K36" s="50">
        <f t="shared" si="4"/>
        <v>0</v>
      </c>
    </row>
    <row r="37" spans="2:11">
      <c r="B37" s="5">
        <f>+'Completar SOFSE'!A43</f>
        <v>23</v>
      </c>
      <c r="C37" s="6">
        <f>VLOOKUP(B37,'Completar SOFSE'!$A$19:$E$462,2,0)</f>
        <v>48</v>
      </c>
      <c r="D37" s="6" t="str">
        <f>VLOOKUP(B37,'Completar SOFSE'!$A$19:$E$462,3,0)</f>
        <v>unidad</v>
      </c>
      <c r="E37" s="6" t="str">
        <f>VLOOKUP(B37,'Completar SOFSE'!$A$19:$E$462,4,0)</f>
        <v>NUM03230532220N</v>
      </c>
      <c r="F37" s="8" t="str">
        <f>VLOOKUP(B37,'Completar SOFSE'!$A$19:$E$462,5,0)</f>
        <v>Tornillo. sistema de turbos. Loc CSR SDD7</v>
      </c>
      <c r="G37" s="103" t="str">
        <f>VLOOKUP(B37,'Completar SOFSE'!$A$19:$F$462,6,0)</f>
        <v>0L-1143</v>
      </c>
      <c r="H37" s="48"/>
      <c r="I37" s="99"/>
      <c r="J37" s="49">
        <f t="shared" ref="J37:J38" si="5">+(C37*H37)*I37</f>
        <v>0</v>
      </c>
      <c r="K37" s="50">
        <f t="shared" ref="K37:K38" si="6">+C37*H37</f>
        <v>0</v>
      </c>
    </row>
    <row r="38" spans="2:11">
      <c r="B38" s="5">
        <f>+'Completar SOFSE'!A44</f>
        <v>24</v>
      </c>
      <c r="C38" s="6">
        <f>VLOOKUP(B38,'Completar SOFSE'!$A$19:$E$462,2,0)</f>
        <v>48</v>
      </c>
      <c r="D38" s="6" t="str">
        <f>VLOOKUP(B38,'Completar SOFSE'!$A$19:$E$462,3,0)</f>
        <v>unidad</v>
      </c>
      <c r="E38" s="6" t="str">
        <f>VLOOKUP(B38,'Completar SOFSE'!$A$19:$E$462,4,0)</f>
        <v>NUM03230532250N</v>
      </c>
      <c r="F38" s="8" t="str">
        <f>VLOOKUP(B38,'Completar SOFSE'!$A$19:$E$462,5,0)</f>
        <v>Tuerca. Sistema de turbos. Loc CSR SDD7</v>
      </c>
      <c r="G38" s="103" t="str">
        <f>VLOOKUP(B38,'Completar SOFSE'!$A$19:$F$462,6,0)</f>
        <v>9S-8752</v>
      </c>
      <c r="H38" s="48"/>
      <c r="I38" s="99"/>
      <c r="J38" s="49">
        <f t="shared" si="5"/>
        <v>0</v>
      </c>
      <c r="K38" s="50">
        <f t="shared" si="6"/>
        <v>0</v>
      </c>
    </row>
    <row r="39" spans="2:11" ht="38.25">
      <c r="B39" s="5">
        <f>+'Completar SOFSE'!A45</f>
        <v>25</v>
      </c>
      <c r="C39" s="6">
        <f>VLOOKUP(B39,'Completar SOFSE'!$A$19:$E$462,2,0)</f>
        <v>10</v>
      </c>
      <c r="D39" s="6" t="str">
        <f>VLOOKUP(B39,'Completar SOFSE'!$A$19:$E$462,3,0)</f>
        <v>unidad</v>
      </c>
      <c r="E39" s="6" t="str">
        <f>VLOOKUP(B39,'Completar SOFSE'!$A$19:$E$462,4,0)</f>
        <v>NUM03230723000N</v>
      </c>
      <c r="F39" s="8" t="str">
        <f>VLOOKUP(B39,'Completar SOFSE'!$A$19:$E$462,5,0)</f>
        <v>Bomba de combustible de cebado. Sistema de combustible. Motor diesel Caterpillar 3516B. Loc CSR SDD7</v>
      </c>
      <c r="G39" s="103" t="str">
        <f>VLOOKUP(B39,'Completar SOFSE'!$A$19:$F$462,6,0)</f>
        <v>162-3906</v>
      </c>
      <c r="H39" s="48"/>
      <c r="I39" s="99"/>
      <c r="J39" s="49">
        <f t="shared" ref="J39" si="7">+(C39*H39)*I39</f>
        <v>0</v>
      </c>
      <c r="K39" s="50">
        <f t="shared" ref="K39" si="8">+C39*H39</f>
        <v>0</v>
      </c>
    </row>
    <row r="40" spans="2:11" ht="38.25">
      <c r="B40" s="5">
        <f>+'Completar SOFSE'!A46</f>
        <v>26</v>
      </c>
      <c r="C40" s="6">
        <f>VLOOKUP(B40,'Completar SOFSE'!$A$19:$E$462,2,0)</f>
        <v>16</v>
      </c>
      <c r="D40" s="6" t="str">
        <f>VLOOKUP(B40,'Completar SOFSE'!$A$19:$E$462,3,0)</f>
        <v>unidad</v>
      </c>
      <c r="E40" s="6" t="str">
        <f>VLOOKUP(B40,'Completar SOFSE'!$A$19:$E$462,4,0)</f>
        <v>NUM03230711100N</v>
      </c>
      <c r="F40" s="8" t="str">
        <f>VLOOKUP(B40,'Completar SOFSE'!$A$19:$E$462,5,0)</f>
        <v>Ojal. Colector de sistema de combustible. Motor diesel Caterpillar 3516B. Locomotoras - CSR SDD7</v>
      </c>
      <c r="G40" s="103" t="str">
        <f>VLOOKUP(B40,'Completar SOFSE'!$A$19:$F$462,6,0)</f>
        <v>100-3237</v>
      </c>
      <c r="H40" s="48"/>
      <c r="I40" s="99"/>
      <c r="J40" s="49">
        <f t="shared" ref="J40" si="9">+(C40*H40)*I40</f>
        <v>0</v>
      </c>
      <c r="K40" s="50">
        <f t="shared" ref="K40" si="10">+C40*H40</f>
        <v>0</v>
      </c>
    </row>
    <row r="41" spans="2:11" ht="38.25">
      <c r="B41" s="5">
        <f>+'Completar SOFSE'!A47</f>
        <v>27</v>
      </c>
      <c r="C41" s="6">
        <f>VLOOKUP(B41,'Completar SOFSE'!$A$19:$E$462,2,0)</f>
        <v>16</v>
      </c>
      <c r="D41" s="6" t="str">
        <f>VLOOKUP(B41,'Completar SOFSE'!$A$19:$E$462,3,0)</f>
        <v>unidad</v>
      </c>
      <c r="E41" s="6" t="str">
        <f>VLOOKUP(B41,'Completar SOFSE'!$A$19:$E$462,4,0)</f>
        <v>NUM03230711160N</v>
      </c>
      <c r="F41" s="8" t="str">
        <f>VLOOKUP(B41,'Completar SOFSE'!$A$19:$E$462,5,0)</f>
        <v>Ojal de cañeria. Piping. Sistema de combustible. Motor diesel Caterpillar 3516B. Loc CSR SDD7</v>
      </c>
      <c r="G41" s="103" t="str">
        <f>VLOOKUP(B41,'Completar SOFSE'!$A$19:$F$462,6,0)</f>
        <v>2H-9523</v>
      </c>
      <c r="H41" s="48"/>
      <c r="I41" s="99"/>
      <c r="J41" s="49">
        <f t="shared" ref="J41:J104" si="11">+(C41*H41)*I41</f>
        <v>0</v>
      </c>
      <c r="K41" s="50">
        <f t="shared" ref="K41:K104" si="12">+C41*H41</f>
        <v>0</v>
      </c>
    </row>
    <row r="42" spans="2:11" ht="38.25">
      <c r="B42" s="5">
        <f>+'Completar SOFSE'!A48</f>
        <v>28</v>
      </c>
      <c r="C42" s="6">
        <f>VLOOKUP(B42,'Completar SOFSE'!$A$19:$E$462,2,0)</f>
        <v>64</v>
      </c>
      <c r="D42" s="6" t="str">
        <f>VLOOKUP(B42,'Completar SOFSE'!$A$19:$E$462,3,0)</f>
        <v>unidad</v>
      </c>
      <c r="E42" s="6" t="str">
        <f>VLOOKUP(B42,'Completar SOFSE'!$A$19:$E$462,4,0)</f>
        <v>NUM03230711250N</v>
      </c>
      <c r="F42" s="8" t="str">
        <f>VLOOKUP(B42,'Completar SOFSE'!$A$19:$E$462,5,0)</f>
        <v>Puerto de conexion. Piping. Sistema de combustible. Motor diesel Caterpillar 3516B. CSR SDD7</v>
      </c>
      <c r="G42" s="103" t="str">
        <f>VLOOKUP(B42,'Completar SOFSE'!$A$19:$F$462,6,0)</f>
        <v>7W-2122</v>
      </c>
      <c r="H42" s="48"/>
      <c r="I42" s="99"/>
      <c r="J42" s="49">
        <f t="shared" si="11"/>
        <v>0</v>
      </c>
      <c r="K42" s="50">
        <f t="shared" si="12"/>
        <v>0</v>
      </c>
    </row>
    <row r="43" spans="2:11" ht="25.5">
      <c r="B43" s="5">
        <f>+'Completar SOFSE'!A49</f>
        <v>29</v>
      </c>
      <c r="C43" s="6">
        <f>VLOOKUP(B43,'Completar SOFSE'!$A$19:$E$462,2,0)</f>
        <v>8</v>
      </c>
      <c r="D43" s="6" t="str">
        <f>VLOOKUP(B43,'Completar SOFSE'!$A$19:$E$462,3,0)</f>
        <v>unidad</v>
      </c>
      <c r="E43" s="6" t="str">
        <f>VLOOKUP(B43,'Completar SOFSE'!$A$19:$E$462,4,0)</f>
        <v>NUM03230711000N</v>
      </c>
      <c r="F43" s="8" t="str">
        <f>VLOOKUP(B43,'Completar SOFSE'!$A$19:$E$462,5,0)</f>
        <v>Valvula reguladora de presion de combustible.   Motor Caterpillar 3516B. Loc CSR SDD7.</v>
      </c>
      <c r="G43" s="103" t="str">
        <f>VLOOKUP(B43,'Completar SOFSE'!$A$19:$F$462,6,0)</f>
        <v>7E-3921</v>
      </c>
      <c r="H43" s="48"/>
      <c r="I43" s="99"/>
      <c r="J43" s="49">
        <f t="shared" si="11"/>
        <v>0</v>
      </c>
      <c r="K43" s="50">
        <f t="shared" si="12"/>
        <v>0</v>
      </c>
    </row>
    <row r="44" spans="2:11" ht="38.25">
      <c r="B44" s="5">
        <f>+'Completar SOFSE'!A50</f>
        <v>30</v>
      </c>
      <c r="C44" s="6">
        <f>VLOOKUP(B44,'Completar SOFSE'!$A$19:$E$462,2,0)</f>
        <v>40</v>
      </c>
      <c r="D44" s="6" t="str">
        <f>VLOOKUP(B44,'Completar SOFSE'!$A$19:$E$462,3,0)</f>
        <v>unidad</v>
      </c>
      <c r="E44" s="6" t="str">
        <f>VLOOKUP(B44,'Completar SOFSE'!$A$19:$E$462,4,0)</f>
        <v>NUM03230711110N</v>
      </c>
      <c r="F44" s="8" t="str">
        <f>VLOOKUP(B44,'Completar SOFSE'!$A$19:$E$462,5,0)</f>
        <v>Anillo de retencion. Sistema de combustible. Motor diesel Caterpillar 3516B. Locomotoras - CSR SDD7</v>
      </c>
      <c r="G44" s="103" t="str">
        <f>VLOOKUP(B44,'Completar SOFSE'!$A$19:$F$462,6,0)</f>
        <v>147-3745</v>
      </c>
      <c r="H44" s="48"/>
      <c r="I44" s="99"/>
      <c r="J44" s="49">
        <f t="shared" si="11"/>
        <v>0</v>
      </c>
      <c r="K44" s="50">
        <f t="shared" si="12"/>
        <v>0</v>
      </c>
    </row>
    <row r="45" spans="2:11" ht="38.25">
      <c r="B45" s="5">
        <f>+'Completar SOFSE'!A51</f>
        <v>31</v>
      </c>
      <c r="C45" s="6">
        <f>VLOOKUP(B45,'Completar SOFSE'!$A$19:$E$462,2,0)</f>
        <v>10</v>
      </c>
      <c r="D45" s="6" t="str">
        <f>VLOOKUP(B45,'Completar SOFSE'!$A$19:$E$462,3,0)</f>
        <v>unidad</v>
      </c>
      <c r="E45" s="6" t="str">
        <f>VLOOKUP(B45,'Completar SOFSE'!$A$19:$E$462,4,0)</f>
        <v>NUM03230711280N</v>
      </c>
      <c r="F45" s="8" t="str">
        <f>VLOOKUP(B45,'Completar SOFSE'!$A$19:$E$462,5,0)</f>
        <v>Muelle de sistema de cebado. Sistema de combustible. Motor diesel Caterpillar 3516B. CSR SDD7</v>
      </c>
      <c r="G45" s="103" t="str">
        <f>VLOOKUP(B45,'Completar SOFSE'!$A$19:$F$462,6,0)</f>
        <v>9N-1752</v>
      </c>
      <c r="H45" s="48"/>
      <c r="I45" s="99"/>
      <c r="J45" s="49">
        <f t="shared" si="11"/>
        <v>0</v>
      </c>
      <c r="K45" s="50">
        <f t="shared" si="12"/>
        <v>0</v>
      </c>
    </row>
    <row r="46" spans="2:11" ht="38.25">
      <c r="B46" s="5">
        <f>+'Completar SOFSE'!A52</f>
        <v>32</v>
      </c>
      <c r="C46" s="6">
        <f>VLOOKUP(B46,'Completar SOFSE'!$A$19:$E$462,2,0)</f>
        <v>20</v>
      </c>
      <c r="D46" s="6" t="str">
        <f>VLOOKUP(B46,'Completar SOFSE'!$A$19:$E$462,3,0)</f>
        <v>unidad</v>
      </c>
      <c r="E46" s="6" t="str">
        <f>VLOOKUP(B46,'Completar SOFSE'!$A$19:$E$462,4,0)</f>
        <v>NUM03230820390N</v>
      </c>
      <c r="F46" s="8" t="str">
        <f>VLOOKUP(B46,'Completar SOFSE'!$A$19:$E$462,5,0)</f>
        <v>Anillo de retencion de brida de conexión. Piping. Sistema de refrigeracion. Motor Caterpillar 3516B</v>
      </c>
      <c r="G46" s="103" t="str">
        <f>VLOOKUP(B46,'Completar SOFSE'!$A$19:$F$462,6,0)</f>
        <v>1W-4099</v>
      </c>
      <c r="H46" s="48"/>
      <c r="I46" s="99"/>
      <c r="J46" s="49">
        <f t="shared" si="11"/>
        <v>0</v>
      </c>
      <c r="K46" s="50">
        <f t="shared" si="12"/>
        <v>0</v>
      </c>
    </row>
    <row r="47" spans="2:11" ht="38.25">
      <c r="B47" s="5">
        <f>+'Completar SOFSE'!A53</f>
        <v>33</v>
      </c>
      <c r="C47" s="6">
        <f>VLOOKUP(B47,'Completar SOFSE'!$A$19:$E$462,2,0)</f>
        <v>16</v>
      </c>
      <c r="D47" s="6" t="str">
        <f>VLOOKUP(B47,'Completar SOFSE'!$A$19:$E$462,3,0)</f>
        <v>unidad</v>
      </c>
      <c r="E47" s="6" t="str">
        <f>VLOOKUP(B47,'Completar SOFSE'!$A$19:$E$462,4,0)</f>
        <v>NUM03230820430N</v>
      </c>
      <c r="F47" s="8" t="str">
        <f>VLOOKUP(B47,'Completar SOFSE'!$A$19:$E$462,5,0)</f>
        <v>Anillo de retencion, brida de conexion. Piping. Refrigeracion. Motor diesel Caterpillar 3516B. SDD7</v>
      </c>
      <c r="G47" s="103" t="str">
        <f>VLOOKUP(B47,'Completar SOFSE'!$A$19:$F$462,6,0)</f>
        <v>4W-0530</v>
      </c>
      <c r="H47" s="48"/>
      <c r="I47" s="99"/>
      <c r="J47" s="49">
        <f t="shared" si="11"/>
        <v>0</v>
      </c>
      <c r="K47" s="50">
        <f t="shared" si="12"/>
        <v>0</v>
      </c>
    </row>
    <row r="48" spans="2:11">
      <c r="B48" s="5">
        <f>+'Completar SOFSE'!A54</f>
        <v>34</v>
      </c>
      <c r="C48" s="6">
        <f>VLOOKUP(B48,'Completar SOFSE'!$A$19:$E$462,2,0)</f>
        <v>20</v>
      </c>
      <c r="D48" s="6" t="str">
        <f>VLOOKUP(B48,'Completar SOFSE'!$A$19:$E$462,3,0)</f>
        <v>unidad</v>
      </c>
      <c r="E48" s="6" t="str">
        <f>VLOOKUP(B48,'Completar SOFSE'!$A$19:$E$462,4,0)</f>
        <v>NUM03230820530N</v>
      </c>
      <c r="F48" s="8" t="str">
        <f>VLOOKUP(B48,'Completar SOFSE'!$A$19:$E$462,5,0)</f>
        <v>Conector salida de refrigerante de turbo</v>
      </c>
      <c r="G48" s="103" t="str">
        <f>VLOOKUP(B48,'Completar SOFSE'!$A$19:$F$462,6,0)</f>
        <v>7E-1456</v>
      </c>
      <c r="H48" s="48"/>
      <c r="I48" s="99"/>
      <c r="J48" s="49">
        <f t="shared" si="11"/>
        <v>0</v>
      </c>
      <c r="K48" s="50">
        <f t="shared" si="12"/>
        <v>0</v>
      </c>
    </row>
    <row r="49" spans="2:11" ht="38.25">
      <c r="B49" s="5">
        <f>+'Completar SOFSE'!A55</f>
        <v>35</v>
      </c>
      <c r="C49" s="6">
        <f>VLOOKUP(B49,'Completar SOFSE'!$A$19:$E$462,2,0)</f>
        <v>48</v>
      </c>
      <c r="D49" s="6" t="str">
        <f>VLOOKUP(B49,'Completar SOFSE'!$A$19:$E$462,3,0)</f>
        <v>unidad</v>
      </c>
      <c r="E49" s="6" t="str">
        <f>VLOOKUP(B49,'Completar SOFSE'!$A$19:$E$462,4,0)</f>
        <v>NUM03230930170N</v>
      </c>
      <c r="F49" s="8" t="str">
        <f>VLOOKUP(B49,'Completar SOFSE'!$A$19:$E$462,5,0)</f>
        <v>Ojal. Sistema de combustible y lubricacion. Motor diesel Caterpillar 3516B. Locomotoras - CSR SDD7</v>
      </c>
      <c r="G49" s="103" t="str">
        <f>VLOOKUP(B49,'Completar SOFSE'!$A$19:$F$462,6,0)</f>
        <v>108-1434</v>
      </c>
      <c r="H49" s="48"/>
      <c r="I49" s="99"/>
      <c r="J49" s="49">
        <f t="shared" si="11"/>
        <v>0</v>
      </c>
      <c r="K49" s="50">
        <f t="shared" si="12"/>
        <v>0</v>
      </c>
    </row>
    <row r="50" spans="2:11" ht="38.25">
      <c r="B50" s="5">
        <f>+'Completar SOFSE'!A56</f>
        <v>36</v>
      </c>
      <c r="C50" s="6">
        <f>VLOOKUP(B50,'Completar SOFSE'!$A$19:$E$462,2,0)</f>
        <v>12</v>
      </c>
      <c r="D50" s="6" t="str">
        <f>VLOOKUP(B50,'Completar SOFSE'!$A$19:$E$462,3,0)</f>
        <v>unidad</v>
      </c>
      <c r="E50" s="6" t="str">
        <f>VLOOKUP(B50,'Completar SOFSE'!$A$19:$E$462,4,0)</f>
        <v>NUM03230930190N</v>
      </c>
      <c r="F50" s="8" t="str">
        <f>VLOOKUP(B50,'Completar SOFSE'!$A$19:$E$462,5,0)</f>
        <v>Anillo de retencion. Sistema de lubricacion. Motor diesel Caterpillar 3516B. Locomotoras - CSR SDD7</v>
      </c>
      <c r="G50" s="103" t="str">
        <f>VLOOKUP(B50,'Completar SOFSE'!$A$19:$F$462,6,0)</f>
        <v>111-3820</v>
      </c>
      <c r="H50" s="48"/>
      <c r="I50" s="99"/>
      <c r="J50" s="49">
        <f t="shared" si="11"/>
        <v>0</v>
      </c>
      <c r="K50" s="50">
        <f t="shared" si="12"/>
        <v>0</v>
      </c>
    </row>
    <row r="51" spans="2:11" ht="38.25">
      <c r="B51" s="5">
        <f>+'Completar SOFSE'!A57</f>
        <v>37</v>
      </c>
      <c r="C51" s="6">
        <f>VLOOKUP(B51,'Completar SOFSE'!$A$19:$E$462,2,0)</f>
        <v>6</v>
      </c>
      <c r="D51" s="6" t="str">
        <f>VLOOKUP(B51,'Completar SOFSE'!$A$19:$E$462,3,0)</f>
        <v>unidad</v>
      </c>
      <c r="E51" s="6" t="str">
        <f>VLOOKUP(B51,'Completar SOFSE'!$A$19:$E$462,4,0)</f>
        <v>NUM03230930220N</v>
      </c>
      <c r="F51" s="8" t="str">
        <f>VLOOKUP(B51,'Completar SOFSE'!$A$19:$E$462,5,0)</f>
        <v>Varilla de nivel de aceite. Carter de block de cilindros. Motor diesel Caterpillar 3516B. CSR SDD7</v>
      </c>
      <c r="G51" s="103" t="str">
        <f>VLOOKUP(B51,'Completar SOFSE'!$A$19:$F$462,6,0)</f>
        <v>4P-3784</v>
      </c>
      <c r="H51" s="48"/>
      <c r="I51" s="99"/>
      <c r="J51" s="49">
        <f t="shared" si="11"/>
        <v>0</v>
      </c>
      <c r="K51" s="50">
        <f t="shared" si="12"/>
        <v>0</v>
      </c>
    </row>
    <row r="52" spans="2:11" ht="25.5">
      <c r="B52" s="5">
        <f>+'Completar SOFSE'!A58</f>
        <v>38</v>
      </c>
      <c r="C52" s="6">
        <f>VLOOKUP(B52,'Completar SOFSE'!$A$19:$E$462,2,0)</f>
        <v>6</v>
      </c>
      <c r="D52" s="6" t="str">
        <f>VLOOKUP(B52,'Completar SOFSE'!$A$19:$E$462,3,0)</f>
        <v>unidad</v>
      </c>
      <c r="E52" s="6" t="str">
        <f>VLOOKUP(B52,'Completar SOFSE'!$A$19:$E$462,4,0)</f>
        <v>NUM03230930700N</v>
      </c>
      <c r="F52" s="8" t="str">
        <f>VLOOKUP(B52,'Completar SOFSE'!$A$19:$E$462,5,0)</f>
        <v>Valvula de Secuencia  de motor diesel Caterpillar 3516B. Locomotora CSR SDD7</v>
      </c>
      <c r="G52" s="103" t="str">
        <f>VLOOKUP(B52,'Completar SOFSE'!$A$19:$F$462,6,0)</f>
        <v>7N-7697</v>
      </c>
      <c r="H52" s="48"/>
      <c r="I52" s="99"/>
      <c r="J52" s="49">
        <f t="shared" si="11"/>
        <v>0</v>
      </c>
      <c r="K52" s="50">
        <f t="shared" si="12"/>
        <v>0</v>
      </c>
    </row>
    <row r="53" spans="2:11" ht="25.5">
      <c r="B53" s="5">
        <f>+'Completar SOFSE'!A59</f>
        <v>39</v>
      </c>
      <c r="C53" s="6">
        <f>VLOOKUP(B53,'Completar SOFSE'!$A$19:$E$462,2,0)</f>
        <v>2</v>
      </c>
      <c r="D53" s="6" t="str">
        <f>VLOOKUP(B53,'Completar SOFSE'!$A$19:$E$462,3,0)</f>
        <v>unidad</v>
      </c>
      <c r="E53" s="6" t="str">
        <f>VLOOKUP(B53,'Completar SOFSE'!$A$19:$E$462,4,0)</f>
        <v>NUM03231000500N</v>
      </c>
      <c r="F53" s="8" t="str">
        <f>VLOOKUP(B53,'Completar SOFSE'!$A$19:$E$462,5,0)</f>
        <v>pantalla de monitoreo para el motor diesel. Locomotora CSR SDD7.</v>
      </c>
      <c r="G53" s="103">
        <f>VLOOKUP(B53,'Completar SOFSE'!$A$19:$F$462,6,0)</f>
        <v>3966022</v>
      </c>
      <c r="H53" s="48"/>
      <c r="I53" s="99"/>
      <c r="J53" s="49">
        <f t="shared" si="11"/>
        <v>0</v>
      </c>
      <c r="K53" s="50">
        <f t="shared" si="12"/>
        <v>0</v>
      </c>
    </row>
    <row r="54" spans="2:11" ht="38.25">
      <c r="B54" s="5">
        <f>+'Completar SOFSE'!A60</f>
        <v>40</v>
      </c>
      <c r="C54" s="6">
        <f>VLOOKUP(B54,'Completar SOFSE'!$A$19:$E$462,2,0)</f>
        <v>6</v>
      </c>
      <c r="D54" s="6" t="str">
        <f>VLOOKUP(B54,'Completar SOFSE'!$A$19:$E$462,3,0)</f>
        <v>unidad</v>
      </c>
      <c r="E54" s="6" t="str">
        <f>VLOOKUP(B54,'Completar SOFSE'!$A$19:$E$462,4,0)</f>
        <v>NUM03231000510N</v>
      </c>
      <c r="F54" s="8" t="str">
        <f>VLOOKUP(B54,'Completar SOFSE'!$A$19:$E$462,5,0)</f>
        <v>placa identificadora de alarmas. pantalla de monitoreo para el motor diesel. Locomotora CSR SDD7.</v>
      </c>
      <c r="G54" s="103" t="str">
        <f>VLOOKUP(B54,'Completar SOFSE'!$A$19:$F$462,6,0)</f>
        <v>153-8531</v>
      </c>
      <c r="H54" s="48"/>
      <c r="I54" s="99"/>
      <c r="J54" s="49">
        <f t="shared" si="11"/>
        <v>0</v>
      </c>
      <c r="K54" s="50">
        <f t="shared" si="12"/>
        <v>0</v>
      </c>
    </row>
    <row r="55" spans="2:11" ht="38.25">
      <c r="B55" s="5">
        <f>+'Completar SOFSE'!A61</f>
        <v>41</v>
      </c>
      <c r="C55" s="6">
        <f>VLOOKUP(B55,'Completar SOFSE'!$A$19:$E$462,2,0)</f>
        <v>40</v>
      </c>
      <c r="D55" s="6" t="str">
        <f>VLOOKUP(B55,'Completar SOFSE'!$A$19:$E$462,3,0)</f>
        <v>unidad</v>
      </c>
      <c r="E55" s="6" t="str">
        <f>VLOOKUP(B55,'Completar SOFSE'!$A$19:$E$462,4,0)</f>
        <v>NUM03231002180N</v>
      </c>
      <c r="F55" s="8" t="str">
        <f>VLOOKUP(B55,'Completar SOFSE'!$A$19:$E$462,5,0)</f>
        <v>Arandela. Sistema electrico y arranque. Motor diesel Caterpillar 3516B. Locomotoras - CSR SDD7</v>
      </c>
      <c r="G55" s="103" t="str">
        <f>VLOOKUP(B55,'Completar SOFSE'!$A$19:$F$462,6,0)</f>
        <v>4B-4281</v>
      </c>
      <c r="H55" s="48"/>
      <c r="I55" s="99"/>
      <c r="J55" s="49">
        <f t="shared" si="11"/>
        <v>0</v>
      </c>
      <c r="K55" s="50">
        <f t="shared" si="12"/>
        <v>0</v>
      </c>
    </row>
    <row r="56" spans="2:11" ht="38.25">
      <c r="B56" s="5">
        <f>+'Completar SOFSE'!A62</f>
        <v>42</v>
      </c>
      <c r="C56" s="6">
        <f>VLOOKUP(B56,'Completar SOFSE'!$A$19:$E$462,2,0)</f>
        <v>10</v>
      </c>
      <c r="D56" s="6" t="str">
        <f>VLOOKUP(B56,'Completar SOFSE'!$A$19:$E$462,3,0)</f>
        <v>unidad</v>
      </c>
      <c r="E56" s="6" t="str">
        <f>VLOOKUP(B56,'Completar SOFSE'!$A$19:$E$462,4,0)</f>
        <v>NUM03231002190N</v>
      </c>
      <c r="F56" s="8" t="str">
        <f>VLOOKUP(B56,'Completar SOFSE'!$A$19:$E$462,5,0)</f>
        <v>Trencilla a tierra de control electronico. Sistema de arranque. Motor Caterpillar 3516B. CSR SDD7</v>
      </c>
      <c r="G56" s="103" t="str">
        <f>VLOOKUP(B56,'Completar SOFSE'!$A$19:$F$462,6,0)</f>
        <v>7X-6315</v>
      </c>
      <c r="H56" s="48"/>
      <c r="I56" s="99"/>
      <c r="J56" s="49">
        <f t="shared" si="11"/>
        <v>0</v>
      </c>
      <c r="K56" s="50">
        <f t="shared" si="12"/>
        <v>0</v>
      </c>
    </row>
    <row r="57" spans="2:11" ht="38.25">
      <c r="B57" s="5">
        <f>+'Completar SOFSE'!A63</f>
        <v>43</v>
      </c>
      <c r="C57" s="6">
        <f>VLOOKUP(B57,'Completar SOFSE'!$A$19:$E$462,2,0)</f>
        <v>2</v>
      </c>
      <c r="D57" s="6" t="str">
        <f>VLOOKUP(B57,'Completar SOFSE'!$A$19:$E$462,3,0)</f>
        <v>unidad</v>
      </c>
      <c r="E57" s="6" t="str">
        <f>VLOOKUP(B57,'Completar SOFSE'!$A$19:$E$462,4,0)</f>
        <v>NUM03231002230N</v>
      </c>
      <c r="F57" s="8" t="str">
        <f>VLOOKUP(B57,'Completar SOFSE'!$A$19:$E$462,5,0)</f>
        <v>Control electronico. Sistema de arranque de motor. Motor diesel Caterpillar 3516B. CSR SDD7</v>
      </c>
      <c r="G57" s="103" t="str">
        <f>VLOOKUP(B57,'Completar SOFSE'!$A$19:$F$462,6,0)</f>
        <v>211-8289</v>
      </c>
      <c r="H57" s="48"/>
      <c r="I57" s="99"/>
      <c r="J57" s="49">
        <f t="shared" si="11"/>
        <v>0</v>
      </c>
      <c r="K57" s="50">
        <f t="shared" si="12"/>
        <v>0</v>
      </c>
    </row>
    <row r="58" spans="2:11" ht="25.5">
      <c r="B58" s="5">
        <f>+'Completar SOFSE'!A64</f>
        <v>44</v>
      </c>
      <c r="C58" s="6">
        <f>VLOOKUP(B58,'Completar SOFSE'!$A$19:$E$462,2,0)</f>
        <v>8</v>
      </c>
      <c r="D58" s="6" t="str">
        <f>VLOOKUP(B58,'Completar SOFSE'!$A$19:$E$462,3,0)</f>
        <v>unidad</v>
      </c>
      <c r="E58" s="6" t="str">
        <f>VLOOKUP(B58,'Completar SOFSE'!$A$19:$E$462,4,0)</f>
        <v>NUM03230532210N</v>
      </c>
      <c r="F58" s="8" t="str">
        <f>VLOOKUP(B58,'Completar SOFSE'!$A$19:$E$462,5,0)</f>
        <v>Tubos de salida refrigerante para sistema de turbos. Loc CSR SDD7.</v>
      </c>
      <c r="G58" s="103" t="str">
        <f>VLOOKUP(B58,'Completar SOFSE'!$A$19:$F$462,6,0)</f>
        <v>167-1751</v>
      </c>
      <c r="H58" s="48"/>
      <c r="I58" s="99"/>
      <c r="J58" s="49">
        <f t="shared" si="11"/>
        <v>0</v>
      </c>
      <c r="K58" s="50">
        <f t="shared" si="12"/>
        <v>0</v>
      </c>
    </row>
    <row r="59" spans="2:11" ht="25.5">
      <c r="B59" s="5">
        <f>+'Completar SOFSE'!A65</f>
        <v>45</v>
      </c>
      <c r="C59" s="6">
        <f>VLOOKUP(B59,'Completar SOFSE'!$A$19:$E$462,2,0)</f>
        <v>36</v>
      </c>
      <c r="D59" s="6" t="str">
        <f>VLOOKUP(B59,'Completar SOFSE'!$A$19:$E$462,3,0)</f>
        <v>unidad</v>
      </c>
      <c r="E59" s="6" t="str">
        <f>VLOOKUP(B59,'Completar SOFSE'!$A$19:$E$462,4,0)</f>
        <v>NUM03230532230N</v>
      </c>
      <c r="F59" s="8" t="str">
        <f>VLOOKUP(B59,'Completar SOFSE'!$A$19:$E$462,5,0)</f>
        <v>Abrazadera. Cañeria de refrigeracion. Sistema de turbos. Loc CSR SDD7</v>
      </c>
      <c r="G59" s="103" t="str">
        <f>VLOOKUP(B59,'Completar SOFSE'!$A$19:$F$462,6,0)</f>
        <v>4P-3563</v>
      </c>
      <c r="H59" s="48"/>
      <c r="I59" s="99"/>
      <c r="J59" s="49">
        <f t="shared" si="11"/>
        <v>0</v>
      </c>
      <c r="K59" s="50">
        <f t="shared" si="12"/>
        <v>0</v>
      </c>
    </row>
    <row r="60" spans="2:11" ht="25.5">
      <c r="B60" s="5">
        <f>+'Completar SOFSE'!A66</f>
        <v>46</v>
      </c>
      <c r="C60" s="6">
        <f>VLOOKUP(B60,'Completar SOFSE'!$A$19:$E$462,2,0)</f>
        <v>6</v>
      </c>
      <c r="D60" s="6" t="str">
        <f>VLOOKUP(B60,'Completar SOFSE'!$A$19:$E$462,3,0)</f>
        <v>unidad</v>
      </c>
      <c r="E60" s="6" t="str">
        <f>VLOOKUP(B60,'Completar SOFSE'!$A$19:$E$462,4,0)</f>
        <v>NUM03230532260N</v>
      </c>
      <c r="F60" s="8" t="str">
        <f>VLOOKUP(B60,'Completar SOFSE'!$A$19:$E$462,5,0)</f>
        <v>Tubo de colector. Salida refrigerante. Sistema de turbos</v>
      </c>
      <c r="G60" s="103" t="str">
        <f>VLOOKUP(B60,'Completar SOFSE'!$A$19:$F$462,6,0)</f>
        <v>127-7095</v>
      </c>
      <c r="H60" s="48"/>
      <c r="I60" s="99"/>
      <c r="J60" s="49">
        <f t="shared" si="11"/>
        <v>0</v>
      </c>
      <c r="K60" s="50">
        <f t="shared" si="12"/>
        <v>0</v>
      </c>
    </row>
    <row r="61" spans="2:11" ht="38.25">
      <c r="B61" s="5">
        <f>+'Completar SOFSE'!A67</f>
        <v>47</v>
      </c>
      <c r="C61" s="6">
        <f>VLOOKUP(B61,'Completar SOFSE'!$A$19:$E$462,2,0)</f>
        <v>33</v>
      </c>
      <c r="D61" s="6" t="str">
        <f>VLOOKUP(B61,'Completar SOFSE'!$A$19:$E$462,3,0)</f>
        <v>unidad</v>
      </c>
      <c r="E61" s="6" t="str">
        <f>VLOOKUP(B61,'Completar SOFSE'!$A$19:$E$462,4,0)</f>
        <v>NUM03230930230N</v>
      </c>
      <c r="F61" s="8" t="str">
        <f>VLOOKUP(B61,'Completar SOFSE'!$A$19:$E$462,5,0)</f>
        <v>Abrazadera respiracion tapa de valvulas. Piping. Sistema lubricacion. Motor Caterpillar 3516B. SDD7</v>
      </c>
      <c r="G61" s="103" t="str">
        <f>VLOOKUP(B61,'Completar SOFSE'!$A$19:$F$462,6,0)</f>
        <v>4W-3034</v>
      </c>
      <c r="H61" s="48"/>
      <c r="I61" s="99"/>
      <c r="J61" s="49">
        <f t="shared" si="11"/>
        <v>0</v>
      </c>
      <c r="K61" s="50">
        <f t="shared" si="12"/>
        <v>0</v>
      </c>
    </row>
    <row r="62" spans="2:11" ht="38.25">
      <c r="B62" s="5">
        <f>+'Completar SOFSE'!A68</f>
        <v>48</v>
      </c>
      <c r="C62" s="6">
        <f>VLOOKUP(B62,'Completar SOFSE'!$A$19:$E$462,2,0)</f>
        <v>33</v>
      </c>
      <c r="D62" s="6" t="str">
        <f>VLOOKUP(B62,'Completar SOFSE'!$A$19:$E$462,3,0)</f>
        <v>unidad</v>
      </c>
      <c r="E62" s="6" t="str">
        <f>VLOOKUP(B62,'Completar SOFSE'!$A$19:$E$462,4,0)</f>
        <v>NUM03230930240N</v>
      </c>
      <c r="F62" s="8" t="str">
        <f>VLOOKUP(B62,'Completar SOFSE'!$A$19:$E$462,5,0)</f>
        <v>Abrazadera de conexion de respiracion. Piping. Sistema de lubricacion. Motor Caterpillar 3516B. SDD7</v>
      </c>
      <c r="G62" s="103" t="str">
        <f>VLOOKUP(B62,'Completar SOFSE'!$A$19:$F$462,6,0)</f>
        <v>5P-0597</v>
      </c>
      <c r="H62" s="48"/>
      <c r="I62" s="99"/>
      <c r="J62" s="49">
        <f t="shared" si="11"/>
        <v>0</v>
      </c>
      <c r="K62" s="50">
        <f t="shared" si="12"/>
        <v>0</v>
      </c>
    </row>
    <row r="63" spans="2:11" ht="38.25">
      <c r="B63" s="5">
        <f>+'Completar SOFSE'!A69</f>
        <v>49</v>
      </c>
      <c r="C63" s="6">
        <f>VLOOKUP(B63,'Completar SOFSE'!$A$19:$E$462,2,0)</f>
        <v>20</v>
      </c>
      <c r="D63" s="6" t="str">
        <f>VLOOKUP(B63,'Completar SOFSE'!$A$19:$E$462,3,0)</f>
        <v>unidad</v>
      </c>
      <c r="E63" s="6" t="str">
        <f>VLOOKUP(B63,'Completar SOFSE'!$A$19:$E$462,4,0)</f>
        <v>NUM03230930260N</v>
      </c>
      <c r="F63" s="8" t="str">
        <f>VLOOKUP(B63,'Completar SOFSE'!$A$19:$E$462,5,0)</f>
        <v>Abrazadera de conexion de respiracion. Piping. Sistema de lubricacion. Motor Caterpillar 3516B. SDD7</v>
      </c>
      <c r="G63" s="103" t="str">
        <f>VLOOKUP(B63,'Completar SOFSE'!$A$19:$F$462,6,0)</f>
        <v>5P-4868</v>
      </c>
      <c r="H63" s="48"/>
      <c r="I63" s="99"/>
      <c r="J63" s="49">
        <f t="shared" si="11"/>
        <v>0</v>
      </c>
      <c r="K63" s="50">
        <f t="shared" si="12"/>
        <v>0</v>
      </c>
    </row>
    <row r="64" spans="2:11" ht="38.25">
      <c r="B64" s="5">
        <f>+'Completar SOFSE'!A70</f>
        <v>50</v>
      </c>
      <c r="C64" s="6">
        <f>VLOOKUP(B64,'Completar SOFSE'!$A$19:$E$462,2,0)</f>
        <v>8</v>
      </c>
      <c r="D64" s="6" t="str">
        <f>VLOOKUP(B64,'Completar SOFSE'!$A$19:$E$462,3,0)</f>
        <v>unidad</v>
      </c>
      <c r="E64" s="6" t="str">
        <f>VLOOKUP(B64,'Completar SOFSE'!$A$19:$E$462,4,0)</f>
        <v>NUM03230191650N</v>
      </c>
      <c r="F64" s="8" t="str">
        <f>VLOOKUP(B64,'Completar SOFSE'!$A$19:$E$462,5,0)</f>
        <v>Junta de unidad auxiliar de transmision. Motor diesel Caterpillar 3516B. Locomotoras - CSR SDD7</v>
      </c>
      <c r="G64" s="103" t="str">
        <f>VLOOKUP(B64,'Completar SOFSE'!$A$19:$F$462,6,0)</f>
        <v>127-4422</v>
      </c>
      <c r="H64" s="48"/>
      <c r="I64" s="99"/>
      <c r="J64" s="49">
        <f t="shared" si="11"/>
        <v>0</v>
      </c>
      <c r="K64" s="50">
        <f t="shared" si="12"/>
        <v>0</v>
      </c>
    </row>
    <row r="65" spans="2:11" ht="38.25">
      <c r="B65" s="5">
        <f>+'Completar SOFSE'!A71</f>
        <v>51</v>
      </c>
      <c r="C65" s="6">
        <f>VLOOKUP(B65,'Completar SOFSE'!$A$19:$E$462,2,0)</f>
        <v>12</v>
      </c>
      <c r="D65" s="6" t="str">
        <f>VLOOKUP(B65,'Completar SOFSE'!$A$19:$E$462,3,0)</f>
        <v>unidad</v>
      </c>
      <c r="E65" s="6" t="str">
        <f>VLOOKUP(B65,'Completar SOFSE'!$A$19:$E$462,4,0)</f>
        <v>NUM03230191680N</v>
      </c>
      <c r="F65" s="8" t="str">
        <f>VLOOKUP(B65,'Completar SOFSE'!$A$19:$E$462,5,0)</f>
        <v>Junta de soporte. Block de cilindros. Motor diesel Caterpillar 3516B. Locomotoras - CSR SDD7</v>
      </c>
      <c r="G65" s="103" t="str">
        <f>VLOOKUP(B65,'Completar SOFSE'!$A$19:$F$462,6,0)</f>
        <v>2W-0752</v>
      </c>
      <c r="H65" s="48"/>
      <c r="I65" s="99"/>
      <c r="J65" s="49">
        <f t="shared" si="11"/>
        <v>0</v>
      </c>
      <c r="K65" s="50">
        <f t="shared" si="12"/>
        <v>0</v>
      </c>
    </row>
    <row r="66" spans="2:11" ht="38.25">
      <c r="B66" s="5">
        <f>+'Completar SOFSE'!A72</f>
        <v>52</v>
      </c>
      <c r="C66" s="6">
        <f>VLOOKUP(B66,'Completar SOFSE'!$A$19:$E$462,2,0)</f>
        <v>8</v>
      </c>
      <c r="D66" s="6" t="str">
        <f>VLOOKUP(B66,'Completar SOFSE'!$A$19:$E$462,3,0)</f>
        <v>unidad</v>
      </c>
      <c r="E66" s="6" t="str">
        <f>VLOOKUP(B66,'Completar SOFSE'!$A$19:$E$462,4,0)</f>
        <v>NUM03230191770N</v>
      </c>
      <c r="F66" s="8" t="str">
        <f>VLOOKUP(B66,'Completar SOFSE'!$A$19:$E$462,5,0)</f>
        <v>Junta de cobertor frontal menor superior de block de cilindros. Motor diesel Caterpillar 3516B. SDD7</v>
      </c>
      <c r="G66" s="103" t="str">
        <f>VLOOKUP(B66,'Completar SOFSE'!$A$19:$F$462,6,0)</f>
        <v>7N-3368</v>
      </c>
      <c r="H66" s="48"/>
      <c r="I66" s="99"/>
      <c r="J66" s="49">
        <f t="shared" si="11"/>
        <v>0</v>
      </c>
      <c r="K66" s="50">
        <f t="shared" si="12"/>
        <v>0</v>
      </c>
    </row>
    <row r="67" spans="2:11" ht="38.25">
      <c r="B67" s="5">
        <f>+'Completar SOFSE'!A73</f>
        <v>53</v>
      </c>
      <c r="C67" s="6">
        <f>VLOOKUP(B67,'Completar SOFSE'!$A$19:$E$462,2,0)</f>
        <v>12</v>
      </c>
      <c r="D67" s="6" t="str">
        <f>VLOOKUP(B67,'Completar SOFSE'!$A$19:$E$462,3,0)</f>
        <v>unidad</v>
      </c>
      <c r="E67" s="6" t="str">
        <f>VLOOKUP(B67,'Completar SOFSE'!$A$19:$E$462,4,0)</f>
        <v>NUM03230191780N</v>
      </c>
      <c r="F67" s="8" t="str">
        <f>VLOOKUP(B67,'Completar SOFSE'!$A$19:$E$462,5,0)</f>
        <v>Junta de cubiertas traseras superiores de block de cilindros. Motor diesel Caterpillar 3516B. SDD7</v>
      </c>
      <c r="G67" s="103" t="str">
        <f>VLOOKUP(B67,'Completar SOFSE'!$A$19:$F$462,6,0)</f>
        <v>7N-4320</v>
      </c>
      <c r="H67" s="48"/>
      <c r="I67" s="99"/>
      <c r="J67" s="49">
        <f t="shared" si="11"/>
        <v>0</v>
      </c>
      <c r="K67" s="50">
        <f t="shared" si="12"/>
        <v>0</v>
      </c>
    </row>
    <row r="68" spans="2:11" ht="25.5">
      <c r="B68" s="5">
        <f>+'Completar SOFSE'!A74</f>
        <v>54</v>
      </c>
      <c r="C68" s="6">
        <f>VLOOKUP(B68,'Completar SOFSE'!$A$19:$E$462,2,0)</f>
        <v>19</v>
      </c>
      <c r="D68" s="6" t="str">
        <f>VLOOKUP(B68,'Completar SOFSE'!$A$19:$E$462,3,0)</f>
        <v>unidad</v>
      </c>
      <c r="E68" s="6" t="str">
        <f>VLOOKUP(B68,'Completar SOFSE'!$A$19:$E$462,4,0)</f>
        <v>NUM03230192130N</v>
      </c>
      <c r="F68" s="8" t="str">
        <f>VLOOKUP(B68,'Completar SOFSE'!$A$19:$E$462,5,0)</f>
        <v>Junta de Aftercooler.  Motor Caterpillar 3516B. Loc CSR SDD7.</v>
      </c>
      <c r="G68" s="103" t="str">
        <f>VLOOKUP(B68,'Completar SOFSE'!$A$19:$F$462,6,0)</f>
        <v>112-1564</v>
      </c>
      <c r="H68" s="48"/>
      <c r="I68" s="99"/>
      <c r="J68" s="49">
        <f t="shared" si="11"/>
        <v>0</v>
      </c>
      <c r="K68" s="50">
        <f t="shared" si="12"/>
        <v>0</v>
      </c>
    </row>
    <row r="69" spans="2:11" ht="38.25">
      <c r="B69" s="5">
        <f>+'Completar SOFSE'!A75</f>
        <v>55</v>
      </c>
      <c r="C69" s="6">
        <f>VLOOKUP(B69,'Completar SOFSE'!$A$19:$E$462,2,0)</f>
        <v>17</v>
      </c>
      <c r="D69" s="6" t="str">
        <f>VLOOKUP(B69,'Completar SOFSE'!$A$19:$E$462,3,0)</f>
        <v>unidad</v>
      </c>
      <c r="E69" s="6" t="str">
        <f>VLOOKUP(B69,'Completar SOFSE'!$A$19:$E$462,4,0)</f>
        <v>NUM03230302500N</v>
      </c>
      <c r="F69" s="8" t="str">
        <f>VLOOKUP(B69,'Completar SOFSE'!$A$19:$E$462,5,0)</f>
        <v>Junta de Tapas de Cilindro de motor diesel Caterpillar 3516B. Loc CSR SDD7. (RF: 122-8856)</v>
      </c>
      <c r="G69" s="103" t="str">
        <f>VLOOKUP(B69,'Completar SOFSE'!$A$19:$F$462,6,0)</f>
        <v>122-8856</v>
      </c>
      <c r="H69" s="48"/>
      <c r="I69" s="99"/>
      <c r="J69" s="49">
        <f t="shared" si="11"/>
        <v>0</v>
      </c>
      <c r="K69" s="50">
        <f t="shared" si="12"/>
        <v>0</v>
      </c>
    </row>
    <row r="70" spans="2:11" ht="38.25">
      <c r="B70" s="5">
        <f>+'Completar SOFSE'!A76</f>
        <v>56</v>
      </c>
      <c r="C70" s="6">
        <f>VLOOKUP(B70,'Completar SOFSE'!$A$19:$E$462,2,0)</f>
        <v>47</v>
      </c>
      <c r="D70" s="6" t="str">
        <f>VLOOKUP(B70,'Completar SOFSE'!$A$19:$E$462,3,0)</f>
        <v>unidad</v>
      </c>
      <c r="E70" s="6" t="str">
        <f>VLOOKUP(B70,'Completar SOFSE'!$A$19:$E$462,4,0)</f>
        <v>NUM03230302510N</v>
      </c>
      <c r="F70" s="8" t="str">
        <f>VLOOKUP(B70,'Completar SOFSE'!$A$19:$E$462,5,0)</f>
        <v>Junta de Tapas de Cilindro de motor diesel Caterpillar 3516B Loc CSR SDD7. (RF: 241-5928)</v>
      </c>
      <c r="G70" s="103" t="str">
        <f>VLOOKUP(B70,'Completar SOFSE'!$A$19:$F$462,6,0)</f>
        <v>241-5928</v>
      </c>
      <c r="H70" s="48"/>
      <c r="I70" s="99"/>
      <c r="J70" s="49">
        <f t="shared" si="11"/>
        <v>0</v>
      </c>
      <c r="K70" s="50">
        <f t="shared" si="12"/>
        <v>0</v>
      </c>
    </row>
    <row r="71" spans="2:11" ht="38.25">
      <c r="B71" s="5">
        <f>+'Completar SOFSE'!A77</f>
        <v>57</v>
      </c>
      <c r="C71" s="6">
        <f>VLOOKUP(B71,'Completar SOFSE'!$A$19:$E$462,2,0)</f>
        <v>47</v>
      </c>
      <c r="D71" s="6" t="str">
        <f>VLOOKUP(B71,'Completar SOFSE'!$A$19:$E$462,3,0)</f>
        <v>unidad</v>
      </c>
      <c r="E71" s="6" t="str">
        <f>VLOOKUP(B71,'Completar SOFSE'!$A$19:$E$462,4,0)</f>
        <v>NUM03230302530N</v>
      </c>
      <c r="F71" s="8" t="str">
        <f>VLOOKUP(B71,'Completar SOFSE'!$A$19:$E$462,5,0)</f>
        <v>Junta de Tapas de Cilindro de motor diesel Caterpillar 3516B. Loc CSR SDD7. (RF: 7n-5080)</v>
      </c>
      <c r="G71" s="103" t="str">
        <f>VLOOKUP(B71,'Completar SOFSE'!$A$19:$F$462,6,0)</f>
        <v>7N-5080</v>
      </c>
      <c r="H71" s="48"/>
      <c r="I71" s="99"/>
      <c r="J71" s="49">
        <f t="shared" si="11"/>
        <v>0</v>
      </c>
      <c r="K71" s="50">
        <f t="shared" si="12"/>
        <v>0</v>
      </c>
    </row>
    <row r="72" spans="2:11" ht="25.5">
      <c r="B72" s="5">
        <f>+'Completar SOFSE'!A78</f>
        <v>58</v>
      </c>
      <c r="C72" s="6">
        <f>VLOOKUP(B72,'Completar SOFSE'!$A$19:$E$462,2,0)</f>
        <v>47</v>
      </c>
      <c r="D72" s="6" t="str">
        <f>VLOOKUP(B72,'Completar SOFSE'!$A$19:$E$462,3,0)</f>
        <v>unidad</v>
      </c>
      <c r="E72" s="6" t="str">
        <f>VLOOKUP(B72,'Completar SOFSE'!$A$19:$E$462,4,0)</f>
        <v>NUM03230302550N</v>
      </c>
      <c r="F72" s="8" t="str">
        <f>VLOOKUP(B72,'Completar SOFSE'!$A$19:$E$462,5,0)</f>
        <v>junta de Tapas de Cilindro de motor diesel Caterpillar 3516B. Loc CSR SDD7</v>
      </c>
      <c r="G72" s="103" t="str">
        <f>VLOOKUP(B72,'Completar SOFSE'!$A$19:$F$462,6,0)</f>
        <v>428-9129</v>
      </c>
      <c r="H72" s="48"/>
      <c r="I72" s="99"/>
      <c r="J72" s="49">
        <f t="shared" si="11"/>
        <v>0</v>
      </c>
      <c r="K72" s="50">
        <f t="shared" si="12"/>
        <v>0</v>
      </c>
    </row>
    <row r="73" spans="2:11" ht="38.25">
      <c r="B73" s="5">
        <f>+'Completar SOFSE'!A79</f>
        <v>59</v>
      </c>
      <c r="C73" s="6">
        <f>VLOOKUP(B73,'Completar SOFSE'!$A$19:$E$462,2,0)</f>
        <v>61</v>
      </c>
      <c r="D73" s="6" t="str">
        <f>VLOOKUP(B73,'Completar SOFSE'!$A$19:$E$462,3,0)</f>
        <v>unidad</v>
      </c>
      <c r="E73" s="6" t="str">
        <f>VLOOKUP(B73,'Completar SOFSE'!$A$19:$E$462,4,0)</f>
        <v>NUM03230711220N</v>
      </c>
      <c r="F73" s="8" t="str">
        <f>VLOOKUP(B73,'Completar SOFSE'!$A$19:$E$462,5,0)</f>
        <v>Junta de separador de agua. Sistema de combustible. Motor diesel Caterpillar 3516B. CSR SDD7</v>
      </c>
      <c r="G73" s="103" t="str">
        <f>VLOOKUP(B73,'Completar SOFSE'!$A$19:$F$462,6,0)</f>
        <v>4P-7383</v>
      </c>
      <c r="H73" s="48"/>
      <c r="I73" s="99"/>
      <c r="J73" s="49">
        <f t="shared" si="11"/>
        <v>0</v>
      </c>
      <c r="K73" s="50">
        <f t="shared" si="12"/>
        <v>0</v>
      </c>
    </row>
    <row r="74" spans="2:11" ht="38.25">
      <c r="B74" s="5">
        <f>+'Completar SOFSE'!A80</f>
        <v>60</v>
      </c>
      <c r="C74" s="6">
        <f>VLOOKUP(B74,'Completar SOFSE'!$A$19:$E$462,2,0)</f>
        <v>26</v>
      </c>
      <c r="D74" s="6" t="str">
        <f>VLOOKUP(B74,'Completar SOFSE'!$A$19:$E$462,3,0)</f>
        <v>unidad</v>
      </c>
      <c r="E74" s="6" t="str">
        <f>VLOOKUP(B74,'Completar SOFSE'!$A$19:$E$462,4,0)</f>
        <v>NUM03230711290N</v>
      </c>
      <c r="F74" s="8" t="str">
        <f>VLOOKUP(B74,'Completar SOFSE'!$A$19:$E$462,5,0)</f>
        <v>Junta de la base de filtrado. Sistema de combustible. Motor diesel Caterpillar 3516B. CSR SDD7</v>
      </c>
      <c r="G74" s="103" t="str">
        <f>VLOOKUP(B74,'Completar SOFSE'!$A$19:$F$462,6,0)</f>
        <v>9Y-8389</v>
      </c>
      <c r="H74" s="48"/>
      <c r="I74" s="99"/>
      <c r="J74" s="49">
        <f t="shared" si="11"/>
        <v>0</v>
      </c>
      <c r="K74" s="50">
        <f t="shared" si="12"/>
        <v>0</v>
      </c>
    </row>
    <row r="75" spans="2:11" ht="38.25">
      <c r="B75" s="5">
        <f>+'Completar SOFSE'!A81</f>
        <v>61</v>
      </c>
      <c r="C75" s="6">
        <f>VLOOKUP(B75,'Completar SOFSE'!$A$19:$E$462,2,0)</f>
        <v>14</v>
      </c>
      <c r="D75" s="6" t="str">
        <f>VLOOKUP(B75,'Completar SOFSE'!$A$19:$E$462,3,0)</f>
        <v>unidad</v>
      </c>
      <c r="E75" s="6" t="str">
        <f>VLOOKUP(B75,'Completar SOFSE'!$A$19:$E$462,4,0)</f>
        <v>NUM03230930340N</v>
      </c>
      <c r="F75" s="8" t="str">
        <f>VLOOKUP(B75,'Completar SOFSE'!$A$19:$E$462,5,0)</f>
        <v>Junta de cubierta mayor de bomba de aceite. Sistema de lubricacion. Motor Caterpillar 3516B. SDD7</v>
      </c>
      <c r="G75" s="103" t="str">
        <f>VLOOKUP(B75,'Completar SOFSE'!$A$19:$F$462,6,0)</f>
        <v>7N-5057</v>
      </c>
      <c r="H75" s="48"/>
      <c r="I75" s="99"/>
      <c r="J75" s="49">
        <f t="shared" si="11"/>
        <v>0</v>
      </c>
      <c r="K75" s="50">
        <f t="shared" si="12"/>
        <v>0</v>
      </c>
    </row>
    <row r="76" spans="2:11" ht="38.25">
      <c r="B76" s="5">
        <f>+'Completar SOFSE'!A82</f>
        <v>62</v>
      </c>
      <c r="C76" s="6">
        <f>VLOOKUP(B76,'Completar SOFSE'!$A$19:$E$462,2,0)</f>
        <v>17</v>
      </c>
      <c r="D76" s="6" t="str">
        <f>VLOOKUP(B76,'Completar SOFSE'!$A$19:$E$462,3,0)</f>
        <v>unidad</v>
      </c>
      <c r="E76" s="6" t="str">
        <f>VLOOKUP(B76,'Completar SOFSE'!$A$19:$E$462,4,0)</f>
        <v>NUM03230930180N</v>
      </c>
      <c r="F76" s="8" t="str">
        <f>VLOOKUP(B76,'Completar SOFSE'!$A$19:$E$462,5,0)</f>
        <v>Junta de tapa de valvula de alivio. Bomba de aceite. Motor diesel Caterpillar 3516B. Loc CSR SDD7</v>
      </c>
      <c r="G76" s="103" t="str">
        <f>VLOOKUP(B76,'Completar SOFSE'!$A$19:$F$462,6,0)</f>
        <v>111-1349</v>
      </c>
      <c r="H76" s="48"/>
      <c r="I76" s="99"/>
      <c r="J76" s="49">
        <f t="shared" si="11"/>
        <v>0</v>
      </c>
      <c r="K76" s="50">
        <f t="shared" si="12"/>
        <v>0</v>
      </c>
    </row>
    <row r="77" spans="2:11" ht="38.25">
      <c r="B77" s="5">
        <f>+'Completar SOFSE'!A83</f>
        <v>63</v>
      </c>
      <c r="C77" s="6">
        <f>VLOOKUP(B77,'Completar SOFSE'!$A$19:$E$462,2,0)</f>
        <v>41</v>
      </c>
      <c r="D77" s="6" t="str">
        <f>VLOOKUP(B77,'Completar SOFSE'!$A$19:$E$462,3,0)</f>
        <v>unidad</v>
      </c>
      <c r="E77" s="6" t="str">
        <f>VLOOKUP(B77,'Completar SOFSE'!$A$19:$E$462,4,0)</f>
        <v>NUM03230820380N</v>
      </c>
      <c r="F77" s="8" t="str">
        <f>VLOOKUP(B77,'Completar SOFSE'!$A$19:$E$462,5,0)</f>
        <v>Junta de colector. Piping. Sistema de refrigeracion. Motor diesel Caterpillar 3516B. Loc - CSR SDD7</v>
      </c>
      <c r="G77" s="103" t="str">
        <f>VLOOKUP(B77,'Completar SOFSE'!$A$19:$F$462,6,0)</f>
        <v>243-2288</v>
      </c>
      <c r="H77" s="48"/>
      <c r="I77" s="99"/>
      <c r="J77" s="49">
        <f t="shared" si="11"/>
        <v>0</v>
      </c>
      <c r="K77" s="50">
        <f t="shared" si="12"/>
        <v>0</v>
      </c>
    </row>
    <row r="78" spans="2:11" ht="38.25">
      <c r="B78" s="5">
        <f>+'Completar SOFSE'!A84</f>
        <v>64</v>
      </c>
      <c r="C78" s="6">
        <f>VLOOKUP(B78,'Completar SOFSE'!$A$19:$E$462,2,0)</f>
        <v>24</v>
      </c>
      <c r="D78" s="6" t="str">
        <f>VLOOKUP(B78,'Completar SOFSE'!$A$19:$E$462,3,0)</f>
        <v>unidad</v>
      </c>
      <c r="E78" s="6" t="str">
        <f>VLOOKUP(B78,'Completar SOFSE'!$A$19:$E$462,4,0)</f>
        <v>NUM03230820410N</v>
      </c>
      <c r="F78" s="8" t="str">
        <f>VLOOKUP(B78,'Completar SOFSE'!$A$19:$E$462,5,0)</f>
        <v>Junta de brida. Piping. Sistema de refrigeracion. Motor diesel Caterpillar 3516B. CSR SDD7</v>
      </c>
      <c r="G78" s="103" t="str">
        <f>VLOOKUP(B78,'Completar SOFSE'!$A$19:$F$462,6,0)</f>
        <v>3P-6061</v>
      </c>
      <c r="H78" s="48"/>
      <c r="I78" s="99"/>
      <c r="J78" s="49">
        <f t="shared" si="11"/>
        <v>0</v>
      </c>
      <c r="K78" s="50">
        <f t="shared" si="12"/>
        <v>0</v>
      </c>
    </row>
    <row r="79" spans="2:11" ht="25.5">
      <c r="B79" s="5">
        <f>+'Completar SOFSE'!A85</f>
        <v>65</v>
      </c>
      <c r="C79" s="6">
        <f>VLOOKUP(B79,'Completar SOFSE'!$A$19:$E$462,2,0)</f>
        <v>12</v>
      </c>
      <c r="D79" s="6" t="str">
        <f>VLOOKUP(B79,'Completar SOFSE'!$A$19:$E$462,3,0)</f>
        <v>unidad</v>
      </c>
      <c r="E79" s="6" t="str">
        <f>VLOOKUP(B79,'Completar SOFSE'!$A$19:$E$462,4,0)</f>
        <v>NUM03230831060N</v>
      </c>
      <c r="F79" s="8" t="str">
        <f>VLOOKUP(B79,'Completar SOFSE'!$A$19:$E$462,5,0)</f>
        <v>Junta de Caja Termostatica de motor diesel Caterpillar 3516B. Locomotora CSR SDD7</v>
      </c>
      <c r="G79" s="103" t="str">
        <f>VLOOKUP(B79,'Completar SOFSE'!$A$19:$F$462,6,0)</f>
        <v>2N-0931</v>
      </c>
      <c r="H79" s="48"/>
      <c r="I79" s="99"/>
      <c r="J79" s="49">
        <f t="shared" si="11"/>
        <v>0</v>
      </c>
      <c r="K79" s="50">
        <f t="shared" si="12"/>
        <v>0</v>
      </c>
    </row>
    <row r="80" spans="2:11" ht="25.5">
      <c r="B80" s="5">
        <f>+'Completar SOFSE'!A86</f>
        <v>66</v>
      </c>
      <c r="C80" s="6">
        <f>VLOOKUP(B80,'Completar SOFSE'!$A$19:$E$462,2,0)</f>
        <v>12</v>
      </c>
      <c r="D80" s="6" t="str">
        <f>VLOOKUP(B80,'Completar SOFSE'!$A$19:$E$462,3,0)</f>
        <v>unidad</v>
      </c>
      <c r="E80" s="6" t="str">
        <f>VLOOKUP(B80,'Completar SOFSE'!$A$19:$E$462,4,0)</f>
        <v>NUM03230831070N</v>
      </c>
      <c r="F80" s="8" t="str">
        <f>VLOOKUP(B80,'Completar SOFSE'!$A$19:$E$462,5,0)</f>
        <v>Junta de Caja Termostatica de motor diesel Caterpillar 3516B. Loc CSR SDD7</v>
      </c>
      <c r="G80" s="103" t="str">
        <f>VLOOKUP(B80,'Completar SOFSE'!$A$19:$F$462,6,0)</f>
        <v>4W-3100</v>
      </c>
      <c r="H80" s="48"/>
      <c r="I80" s="99"/>
      <c r="J80" s="49">
        <f t="shared" si="11"/>
        <v>0</v>
      </c>
      <c r="K80" s="50">
        <f t="shared" si="12"/>
        <v>0</v>
      </c>
    </row>
    <row r="81" spans="2:11" ht="25.5">
      <c r="B81" s="5">
        <f>+'Completar SOFSE'!A87</f>
        <v>67</v>
      </c>
      <c r="C81" s="6">
        <f>VLOOKUP(B81,'Completar SOFSE'!$A$19:$E$462,2,0)</f>
        <v>18</v>
      </c>
      <c r="D81" s="6" t="str">
        <f>VLOOKUP(B81,'Completar SOFSE'!$A$19:$E$462,3,0)</f>
        <v>unidad</v>
      </c>
      <c r="E81" s="6" t="str">
        <f>VLOOKUP(B81,'Completar SOFSE'!$A$19:$E$462,4,0)</f>
        <v>NUM03230831080N</v>
      </c>
      <c r="F81" s="8" t="str">
        <f>VLOOKUP(B81,'Completar SOFSE'!$A$19:$E$462,5,0)</f>
        <v>Junta de Caja Termostatica de motor diesel Caterpillar 3516B. Locomotora CSR SDD7</v>
      </c>
      <c r="G81" s="103" t="str">
        <f>VLOOKUP(B81,'Completar SOFSE'!$A$19:$F$462,6,0)</f>
        <v>7E-6016</v>
      </c>
      <c r="H81" s="48"/>
      <c r="I81" s="99"/>
      <c r="J81" s="49">
        <f t="shared" si="11"/>
        <v>0</v>
      </c>
      <c r="K81" s="50">
        <f t="shared" si="12"/>
        <v>0</v>
      </c>
    </row>
    <row r="82" spans="2:11" ht="38.25">
      <c r="B82" s="5">
        <f>+'Completar SOFSE'!A88</f>
        <v>68</v>
      </c>
      <c r="C82" s="6">
        <f>VLOOKUP(B82,'Completar SOFSE'!$A$19:$E$462,2,0)</f>
        <v>10</v>
      </c>
      <c r="D82" s="6" t="str">
        <f>VLOOKUP(B82,'Completar SOFSE'!$A$19:$E$462,3,0)</f>
        <v>unidad</v>
      </c>
      <c r="E82" s="6" t="str">
        <f>VLOOKUP(B82,'Completar SOFSE'!$A$19:$E$462,4,0)</f>
        <v>NUM03230930300N</v>
      </c>
      <c r="F82" s="8" t="str">
        <f>VLOOKUP(B82,'Completar SOFSE'!$A$19:$E$462,5,0)</f>
        <v>Junta entre cobertor y adaptador. Descarga de lubricante. Motor diesel Caterpillar 3516B. CSR SDD7</v>
      </c>
      <c r="G82" s="103" t="str">
        <f>VLOOKUP(B82,'Completar SOFSE'!$A$19:$F$462,6,0)</f>
        <v>6F-4868</v>
      </c>
      <c r="H82" s="48"/>
      <c r="I82" s="99"/>
      <c r="J82" s="49">
        <f t="shared" si="11"/>
        <v>0</v>
      </c>
      <c r="K82" s="50">
        <f t="shared" si="12"/>
        <v>0</v>
      </c>
    </row>
    <row r="83" spans="2:11" ht="38.25">
      <c r="B83" s="5">
        <f>+'Completar SOFSE'!A89</f>
        <v>69</v>
      </c>
      <c r="C83" s="6">
        <f>VLOOKUP(B83,'Completar SOFSE'!$A$19:$E$462,2,0)</f>
        <v>6</v>
      </c>
      <c r="D83" s="6" t="str">
        <f>VLOOKUP(B83,'Completar SOFSE'!$A$19:$E$462,3,0)</f>
        <v>unidad</v>
      </c>
      <c r="E83" s="6" t="str">
        <f>VLOOKUP(B83,'Completar SOFSE'!$A$19:$E$462,4,0)</f>
        <v>NUM03230930330N</v>
      </c>
      <c r="F83" s="8" t="str">
        <f>VLOOKUP(B83,'Completar SOFSE'!$A$19:$E$462,5,0)</f>
        <v>Junta de carter de block de cilindros. Sistema de lubricacion. Motor diesel Caterpillar 3516B. SDD7</v>
      </c>
      <c r="G83" s="103" t="str">
        <f>VLOOKUP(B83,'Completar SOFSE'!$A$19:$F$462,6,0)</f>
        <v>7E-2632</v>
      </c>
      <c r="H83" s="48"/>
      <c r="I83" s="99"/>
      <c r="J83" s="49">
        <f t="shared" si="11"/>
        <v>0</v>
      </c>
      <c r="K83" s="50">
        <f t="shared" si="12"/>
        <v>0</v>
      </c>
    </row>
    <row r="84" spans="2:11" ht="38.25">
      <c r="B84" s="5">
        <f>+'Completar SOFSE'!A90</f>
        <v>70</v>
      </c>
      <c r="C84" s="6">
        <f>VLOOKUP(B84,'Completar SOFSE'!$A$19:$E$462,2,0)</f>
        <v>12</v>
      </c>
      <c r="D84" s="6" t="str">
        <f>VLOOKUP(B84,'Completar SOFSE'!$A$19:$E$462,3,0)</f>
        <v>unidad</v>
      </c>
      <c r="E84" s="6" t="str">
        <f>VLOOKUP(B84,'Completar SOFSE'!$A$19:$E$462,4,0)</f>
        <v>NUM03230930360N</v>
      </c>
      <c r="F84" s="8" t="str">
        <f>VLOOKUP(B84,'Completar SOFSE'!$A$19:$E$462,5,0)</f>
        <v>Junta de cobertor laterar de carter de block. Sistema de lubricacion. Motor Caterpillar 3516B. SDD7</v>
      </c>
      <c r="G84" s="103" t="str">
        <f>VLOOKUP(B84,'Completar SOFSE'!$A$19:$F$462,6,0)</f>
        <v>9L-1480</v>
      </c>
      <c r="H84" s="48"/>
      <c r="I84" s="99"/>
      <c r="J84" s="49">
        <f t="shared" si="11"/>
        <v>0</v>
      </c>
      <c r="K84" s="50">
        <f t="shared" si="12"/>
        <v>0</v>
      </c>
    </row>
    <row r="85" spans="2:11" ht="38.25">
      <c r="B85" s="5">
        <f>+'Completar SOFSE'!A91</f>
        <v>71</v>
      </c>
      <c r="C85" s="6">
        <f>VLOOKUP(B85,'Completar SOFSE'!$A$19:$E$462,2,0)</f>
        <v>10</v>
      </c>
      <c r="D85" s="6" t="str">
        <f>VLOOKUP(B85,'Completar SOFSE'!$A$19:$E$462,3,0)</f>
        <v>unidad</v>
      </c>
      <c r="E85" s="6" t="str">
        <f>VLOOKUP(B85,'Completar SOFSE'!$A$19:$E$462,4,0)</f>
        <v>NUM03231002200N</v>
      </c>
      <c r="F85" s="8" t="str">
        <f>VLOOKUP(B85,'Completar SOFSE'!$A$19:$E$462,5,0)</f>
        <v>Junta de alojamiento de unidad electronica. Sistema de arranque. Motor Caterpillar 3516B. CSR SDD7</v>
      </c>
      <c r="G85" s="103" t="str">
        <f>VLOOKUP(B85,'Completar SOFSE'!$A$19:$F$462,6,0)</f>
        <v>8N-9885</v>
      </c>
      <c r="H85" s="48"/>
      <c r="I85" s="99"/>
      <c r="J85" s="49">
        <f t="shared" si="11"/>
        <v>0</v>
      </c>
      <c r="K85" s="50">
        <f t="shared" si="12"/>
        <v>0</v>
      </c>
    </row>
    <row r="86" spans="2:11" ht="25.5">
      <c r="B86" s="5">
        <f>+'Completar SOFSE'!A92</f>
        <v>72</v>
      </c>
      <c r="C86" s="6">
        <f>VLOOKUP(B86,'Completar SOFSE'!$A$19:$E$462,2,0)</f>
        <v>9</v>
      </c>
      <c r="D86" s="6" t="str">
        <f>VLOOKUP(B86,'Completar SOFSE'!$A$19:$E$462,3,0)</f>
        <v>unidad</v>
      </c>
      <c r="E86" s="6" t="str">
        <f>VLOOKUP(B86,'Completar SOFSE'!$A$19:$E$462,4,0)</f>
        <v>NUM03230190520N</v>
      </c>
      <c r="F86" s="8" t="str">
        <f>VLOOKUP(B86,'Completar SOFSE'!$A$19:$E$462,5,0)</f>
        <v>Sello O ring. Enfriador de Aceite.  Motor Caterpillar 3516B. Loc CSR SDD7.</v>
      </c>
      <c r="G86" s="103" t="str">
        <f>VLOOKUP(B86,'Completar SOFSE'!$A$19:$F$462,6,0)</f>
        <v>8L2786</v>
      </c>
      <c r="H86" s="48"/>
      <c r="I86" s="99"/>
      <c r="J86" s="49">
        <f t="shared" si="11"/>
        <v>0</v>
      </c>
      <c r="K86" s="50">
        <f t="shared" si="12"/>
        <v>0</v>
      </c>
    </row>
    <row r="87" spans="2:11" ht="38.25">
      <c r="B87" s="5">
        <f>+'Completar SOFSE'!A93</f>
        <v>73</v>
      </c>
      <c r="C87" s="6">
        <f>VLOOKUP(B87,'Completar SOFSE'!$A$19:$E$462,2,0)</f>
        <v>47</v>
      </c>
      <c r="D87" s="6" t="str">
        <f>VLOOKUP(B87,'Completar SOFSE'!$A$19:$E$462,3,0)</f>
        <v>unidad</v>
      </c>
      <c r="E87" s="6" t="str">
        <f>VLOOKUP(B87,'Completar SOFSE'!$A$19:$E$462,4,0)</f>
        <v>NUM03230190730N</v>
      </c>
      <c r="F87" s="8" t="str">
        <f>VLOOKUP(B87,'Completar SOFSE'!$A$19:$E$462,5,0)</f>
        <v>Junta de cobertor de block de cilindro. Sist de refrigeracion. Motor Caterpillar 3516B. Loc CSR SDD7</v>
      </c>
      <c r="G87" s="103" t="str">
        <f>VLOOKUP(B87,'Completar SOFSE'!$A$19:$F$462,6,0)</f>
        <v>230-1072</v>
      </c>
      <c r="H87" s="48"/>
      <c r="I87" s="99"/>
      <c r="J87" s="49">
        <f t="shared" si="11"/>
        <v>0</v>
      </c>
      <c r="K87" s="50">
        <f t="shared" si="12"/>
        <v>0</v>
      </c>
    </row>
    <row r="88" spans="2:11">
      <c r="B88" s="5">
        <f>+'Completar SOFSE'!A94</f>
        <v>74</v>
      </c>
      <c r="C88" s="6">
        <f>VLOOKUP(B88,'Completar SOFSE'!$A$19:$E$462,2,0)</f>
        <v>26</v>
      </c>
      <c r="D88" s="6" t="str">
        <f>VLOOKUP(B88,'Completar SOFSE'!$A$19:$E$462,3,0)</f>
        <v>unidad</v>
      </c>
      <c r="E88" s="6" t="str">
        <f>VLOOKUP(B88,'Completar SOFSE'!$A$19:$E$462,4,0)</f>
        <v>NUM03230191020N</v>
      </c>
      <c r="F88" s="8" t="str">
        <f>VLOOKUP(B88,'Completar SOFSE'!$A$19:$E$462,5,0)</f>
        <v>O RING. Circuito refrigeracion turbo MD</v>
      </c>
      <c r="G88" s="103" t="str">
        <f>VLOOKUP(B88,'Completar SOFSE'!$A$19:$F$462,6,0)</f>
        <v>7L-4773</v>
      </c>
      <c r="H88" s="48"/>
      <c r="I88" s="99"/>
      <c r="J88" s="49">
        <f t="shared" si="11"/>
        <v>0</v>
      </c>
      <c r="K88" s="50">
        <f t="shared" si="12"/>
        <v>0</v>
      </c>
    </row>
    <row r="89" spans="2:11" ht="25.5">
      <c r="B89" s="5">
        <f>+'Completar SOFSE'!A95</f>
        <v>75</v>
      </c>
      <c r="C89" s="6">
        <f>VLOOKUP(B89,'Completar SOFSE'!$A$19:$E$462,2,0)</f>
        <v>3</v>
      </c>
      <c r="D89" s="6" t="str">
        <f>VLOOKUP(B89,'Completar SOFSE'!$A$19:$E$462,3,0)</f>
        <v>unidad</v>
      </c>
      <c r="E89" s="6" t="str">
        <f>VLOOKUP(B89,'Completar SOFSE'!$A$19:$E$462,4,0)</f>
        <v>NUM03230191090N</v>
      </c>
      <c r="F89" s="8" t="str">
        <f>VLOOKUP(B89,'Completar SOFSE'!$A$19:$E$462,5,0)</f>
        <v>Sello frente de bomba de agua. Motor Caterpillar. Loc CSR SDD7.</v>
      </c>
      <c r="G89" s="103" t="str">
        <f>VLOOKUP(B89,'Completar SOFSE'!$A$19:$F$462,6,0)</f>
        <v>271-4926</v>
      </c>
      <c r="H89" s="48"/>
      <c r="I89" s="99"/>
      <c r="J89" s="49">
        <f t="shared" si="11"/>
        <v>0</v>
      </c>
      <c r="K89" s="50">
        <f t="shared" si="12"/>
        <v>0</v>
      </c>
    </row>
    <row r="90" spans="2:11" ht="25.5">
      <c r="B90" s="5">
        <f>+'Completar SOFSE'!A96</f>
        <v>76</v>
      </c>
      <c r="C90" s="6">
        <f>VLOOKUP(B90,'Completar SOFSE'!$A$19:$E$462,2,0)</f>
        <v>4</v>
      </c>
      <c r="D90" s="6" t="str">
        <f>VLOOKUP(B90,'Completar SOFSE'!$A$19:$E$462,3,0)</f>
        <v>unidad</v>
      </c>
      <c r="E90" s="6" t="str">
        <f>VLOOKUP(B90,'Completar SOFSE'!$A$19:$E$462,4,0)</f>
        <v>NUM03230191100N</v>
      </c>
      <c r="F90" s="8" t="str">
        <f>VLOOKUP(B90,'Completar SOFSE'!$A$19:$E$462,5,0)</f>
        <v>Sello montaje de bomba de agua. Motor Caterpillar. Loc CSR SDD7.</v>
      </c>
      <c r="G90" s="103" t="str">
        <f>VLOOKUP(B90,'Completar SOFSE'!$A$19:$F$462,6,0)</f>
        <v>5H-6734</v>
      </c>
      <c r="H90" s="48"/>
      <c r="I90" s="99"/>
      <c r="J90" s="49">
        <f t="shared" si="11"/>
        <v>0</v>
      </c>
      <c r="K90" s="50">
        <f t="shared" si="12"/>
        <v>0</v>
      </c>
    </row>
    <row r="91" spans="2:11" ht="25.5">
      <c r="B91" s="5">
        <f>+'Completar SOFSE'!A97</f>
        <v>77</v>
      </c>
      <c r="C91" s="6">
        <f>VLOOKUP(B91,'Completar SOFSE'!$A$19:$E$462,2,0)</f>
        <v>8</v>
      </c>
      <c r="D91" s="6" t="str">
        <f>VLOOKUP(B91,'Completar SOFSE'!$A$19:$E$462,3,0)</f>
        <v>unidad</v>
      </c>
      <c r="E91" s="6" t="str">
        <f>VLOOKUP(B91,'Completar SOFSE'!$A$19:$E$462,4,0)</f>
        <v>NUM03230191160N</v>
      </c>
      <c r="F91" s="8" t="str">
        <f>VLOOKUP(B91,'Completar SOFSE'!$A$19:$E$462,5,0)</f>
        <v>Sello cuerpo de bomba de agua. Motor Caterpillar. Loc CSR SDD7.</v>
      </c>
      <c r="G91" s="103" t="str">
        <f>VLOOKUP(B91,'Completar SOFSE'!$A$19:$F$462,6,0)</f>
        <v>136-7227</v>
      </c>
      <c r="H91" s="48"/>
      <c r="I91" s="99"/>
      <c r="J91" s="49">
        <f t="shared" si="11"/>
        <v>0</v>
      </c>
      <c r="K91" s="50">
        <f t="shared" si="12"/>
        <v>0</v>
      </c>
    </row>
    <row r="92" spans="2:11" ht="38.25">
      <c r="B92" s="5">
        <f>+'Completar SOFSE'!A98</f>
        <v>78</v>
      </c>
      <c r="C92" s="6">
        <f>VLOOKUP(B92,'Completar SOFSE'!$A$19:$E$462,2,0)</f>
        <v>39</v>
      </c>
      <c r="D92" s="6" t="str">
        <f>VLOOKUP(B92,'Completar SOFSE'!$A$19:$E$462,3,0)</f>
        <v>unidad</v>
      </c>
      <c r="E92" s="6" t="str">
        <f>VLOOKUP(B92,'Completar SOFSE'!$A$19:$E$462,4,0)</f>
        <v>NUM03230191670N</v>
      </c>
      <c r="F92" s="8" t="str">
        <f>VLOOKUP(B92,'Completar SOFSE'!$A$19:$E$462,5,0)</f>
        <v>O ring de cubierta delantera de block de cilindros.. Motor diesel Caterpillar 3516B. Loc CSR SDD7</v>
      </c>
      <c r="G92" s="103" t="str">
        <f>VLOOKUP(B92,'Completar SOFSE'!$A$19:$F$462,6,0)</f>
        <v>235-3546</v>
      </c>
      <c r="H92" s="48"/>
      <c r="I92" s="99"/>
      <c r="J92" s="49">
        <f t="shared" si="11"/>
        <v>0</v>
      </c>
      <c r="K92" s="50">
        <f t="shared" si="12"/>
        <v>0</v>
      </c>
    </row>
    <row r="93" spans="2:11" ht="38.25">
      <c r="B93" s="5">
        <f>+'Completar SOFSE'!A99</f>
        <v>79</v>
      </c>
      <c r="C93" s="6">
        <f>VLOOKUP(B93,'Completar SOFSE'!$A$19:$E$462,2,0)</f>
        <v>34</v>
      </c>
      <c r="D93" s="6" t="str">
        <f>VLOOKUP(B93,'Completar SOFSE'!$A$19:$E$462,3,0)</f>
        <v>unidad</v>
      </c>
      <c r="E93" s="6" t="str">
        <f>VLOOKUP(B93,'Completar SOFSE'!$A$19:$E$462,4,0)</f>
        <v>NUM03230191690N</v>
      </c>
      <c r="F93" s="8" t="str">
        <f>VLOOKUP(B93,'Completar SOFSE'!$A$19:$E$462,5,0)</f>
        <v>O ring de brida. Carter de block de cilindros. Motor diesel Caterpillar 3516B. Locomotoras -CSR SDD7</v>
      </c>
      <c r="G93" s="103" t="str">
        <f>VLOOKUP(B93,'Completar SOFSE'!$A$19:$F$462,6,0)</f>
        <v>3P-0654</v>
      </c>
      <c r="H93" s="48"/>
      <c r="I93" s="99"/>
      <c r="J93" s="49">
        <f t="shared" si="11"/>
        <v>0</v>
      </c>
      <c r="K93" s="50">
        <f t="shared" si="12"/>
        <v>0</v>
      </c>
    </row>
    <row r="94" spans="2:11" ht="25.5">
      <c r="B94" s="5">
        <f>+'Completar SOFSE'!A100</f>
        <v>80</v>
      </c>
      <c r="C94" s="6">
        <f>VLOOKUP(B94,'Completar SOFSE'!$A$19:$E$462,2,0)</f>
        <v>48</v>
      </c>
      <c r="D94" s="6" t="str">
        <f>VLOOKUP(B94,'Completar SOFSE'!$A$19:$E$462,3,0)</f>
        <v>unidad</v>
      </c>
      <c r="E94" s="6" t="str">
        <f>VLOOKUP(B94,'Completar SOFSE'!$A$19:$E$462,4,0)</f>
        <v>NUM03230191740N</v>
      </c>
      <c r="F94" s="8" t="str">
        <f>VLOOKUP(B94,'Completar SOFSE'!$A$19:$E$462,5,0)</f>
        <v>O ring del receptaculo. Mecanismo de valvulas. Motor diesel Caterpillar 3516B. CSR SDD7</v>
      </c>
      <c r="G94" s="103" t="str">
        <f>VLOOKUP(B94,'Completar SOFSE'!$A$19:$F$462,6,0)</f>
        <v>6J-2245</v>
      </c>
      <c r="H94" s="48"/>
      <c r="I94" s="99"/>
      <c r="J94" s="49">
        <f t="shared" si="11"/>
        <v>0</v>
      </c>
      <c r="K94" s="50">
        <f t="shared" si="12"/>
        <v>0</v>
      </c>
    </row>
    <row r="95" spans="2:11" ht="38.25">
      <c r="B95" s="5">
        <f>+'Completar SOFSE'!A101</f>
        <v>81</v>
      </c>
      <c r="C95" s="6">
        <f>VLOOKUP(B95,'Completar SOFSE'!$A$19:$E$462,2,0)</f>
        <v>69</v>
      </c>
      <c r="D95" s="6" t="str">
        <f>VLOOKUP(B95,'Completar SOFSE'!$A$19:$E$462,3,0)</f>
        <v>unidad</v>
      </c>
      <c r="E95" s="6" t="str">
        <f>VLOOKUP(B95,'Completar SOFSE'!$A$19:$E$462,4,0)</f>
        <v>NUM03230191750N</v>
      </c>
      <c r="F95" s="8" t="str">
        <f>VLOOKUP(B95,'Completar SOFSE'!$A$19:$E$462,5,0)</f>
        <v>O ring menor de cobertor mayor frontal de block de cilindros.. Motor diesel Caterpillar 3516B. SDD7</v>
      </c>
      <c r="G95" s="103" t="str">
        <f>VLOOKUP(B95,'Completar SOFSE'!$A$19:$F$462,6,0)</f>
        <v>6V-3348</v>
      </c>
      <c r="H95" s="48"/>
      <c r="I95" s="99"/>
      <c r="J95" s="49">
        <f t="shared" si="11"/>
        <v>0</v>
      </c>
      <c r="K95" s="50">
        <f t="shared" si="12"/>
        <v>0</v>
      </c>
    </row>
    <row r="96" spans="2:11" ht="25.5">
      <c r="B96" s="5">
        <f>+'Completar SOFSE'!A102</f>
        <v>82</v>
      </c>
      <c r="C96" s="6">
        <f>VLOOKUP(B96,'Completar SOFSE'!$A$19:$E$462,2,0)</f>
        <v>22</v>
      </c>
      <c r="D96" s="6" t="str">
        <f>VLOOKUP(B96,'Completar SOFSE'!$A$19:$E$462,3,0)</f>
        <v>unidad</v>
      </c>
      <c r="E96" s="6" t="str">
        <f>VLOOKUP(B96,'Completar SOFSE'!$A$19:$E$462,4,0)</f>
        <v>NUM03230192150N</v>
      </c>
      <c r="F96" s="8" t="str">
        <f>VLOOKUP(B96,'Completar SOFSE'!$A$19:$E$462,5,0)</f>
        <v>Sello de Aftercooler.  Motor Caterpillar 3516B. Loc CSR SDD7.</v>
      </c>
      <c r="G96" s="103" t="str">
        <f>VLOOKUP(B96,'Completar SOFSE'!$A$19:$F$462,6,0)</f>
        <v>6V-3968</v>
      </c>
      <c r="H96" s="48"/>
      <c r="I96" s="99"/>
      <c r="J96" s="49">
        <f t="shared" si="11"/>
        <v>0</v>
      </c>
      <c r="K96" s="50">
        <f t="shared" si="12"/>
        <v>0</v>
      </c>
    </row>
    <row r="97" spans="2:11" ht="25.5">
      <c r="B97" s="5">
        <f>+'Completar SOFSE'!A103</f>
        <v>83</v>
      </c>
      <c r="C97" s="6">
        <f>VLOOKUP(B97,'Completar SOFSE'!$A$19:$E$462,2,0)</f>
        <v>185</v>
      </c>
      <c r="D97" s="6" t="str">
        <f>VLOOKUP(B97,'Completar SOFSE'!$A$19:$E$462,3,0)</f>
        <v>unidad</v>
      </c>
      <c r="E97" s="6" t="str">
        <f>VLOOKUP(B97,'Completar SOFSE'!$A$19:$E$462,4,0)</f>
        <v>NUM03230302610N</v>
      </c>
      <c r="F97" s="8" t="str">
        <f>VLOOKUP(B97,'Completar SOFSE'!$A$19:$E$462,5,0)</f>
        <v>Sello O ring de Tapas de Cilindro de motor diesel Caterpillar 3516B. Loc CSR SDD7.</v>
      </c>
      <c r="G97" s="103" t="str">
        <f>VLOOKUP(B97,'Completar SOFSE'!$A$19:$F$462,6,0)</f>
        <v>4S-5898</v>
      </c>
      <c r="H97" s="48"/>
      <c r="I97" s="99"/>
      <c r="J97" s="49">
        <f t="shared" si="11"/>
        <v>0</v>
      </c>
      <c r="K97" s="50">
        <f t="shared" si="12"/>
        <v>0</v>
      </c>
    </row>
    <row r="98" spans="2:11" ht="25.5">
      <c r="B98" s="5">
        <f>+'Completar SOFSE'!A104</f>
        <v>84</v>
      </c>
      <c r="C98" s="6">
        <f>VLOOKUP(B98,'Completar SOFSE'!$A$19:$E$462,2,0)</f>
        <v>201</v>
      </c>
      <c r="D98" s="6" t="str">
        <f>VLOOKUP(B98,'Completar SOFSE'!$A$19:$E$462,3,0)</f>
        <v>unidad</v>
      </c>
      <c r="E98" s="6" t="str">
        <f>VLOOKUP(B98,'Completar SOFSE'!$A$19:$E$462,4,0)</f>
        <v>NUM03230302630N</v>
      </c>
      <c r="F98" s="8" t="str">
        <f>VLOOKUP(B98,'Completar SOFSE'!$A$19:$E$462,5,0)</f>
        <v>Sello de Tapas de Cilindro de motor diesel Caterpillar 3516B. Loc CSR SDD7</v>
      </c>
      <c r="G98" s="103" t="str">
        <f>VLOOKUP(B98,'Completar SOFSE'!$A$19:$F$462,6,0)</f>
        <v>6V-5101</v>
      </c>
      <c r="H98" s="48"/>
      <c r="I98" s="99"/>
      <c r="J98" s="49">
        <f t="shared" si="11"/>
        <v>0</v>
      </c>
      <c r="K98" s="50">
        <f t="shared" si="12"/>
        <v>0</v>
      </c>
    </row>
    <row r="99" spans="2:11" ht="25.5">
      <c r="B99" s="5">
        <f>+'Completar SOFSE'!A105</f>
        <v>85</v>
      </c>
      <c r="C99" s="6">
        <f>VLOOKUP(B99,'Completar SOFSE'!$A$19:$E$462,2,0)</f>
        <v>183</v>
      </c>
      <c r="D99" s="6" t="str">
        <f>VLOOKUP(B99,'Completar SOFSE'!$A$19:$E$462,3,0)</f>
        <v>unidad</v>
      </c>
      <c r="E99" s="6" t="str">
        <f>VLOOKUP(B99,'Completar SOFSE'!$A$19:$E$462,4,0)</f>
        <v>NUM03230302650N</v>
      </c>
      <c r="F99" s="8" t="str">
        <f>VLOOKUP(B99,'Completar SOFSE'!$A$19:$E$462,5,0)</f>
        <v>Sello de Tapas de Cilindro de motor diesel Caterpillar 3516B. Loc CSR SDD7</v>
      </c>
      <c r="G99" s="103" t="str">
        <f>VLOOKUP(B99,'Completar SOFSE'!$A$19:$F$462,6,0)</f>
        <v>6V-9769</v>
      </c>
      <c r="H99" s="48"/>
      <c r="I99" s="99"/>
      <c r="J99" s="49">
        <f t="shared" si="11"/>
        <v>0</v>
      </c>
      <c r="K99" s="50">
        <f t="shared" si="12"/>
        <v>0</v>
      </c>
    </row>
    <row r="100" spans="2:11" ht="25.5">
      <c r="B100" s="5">
        <f>+'Completar SOFSE'!A106</f>
        <v>86</v>
      </c>
      <c r="C100" s="6">
        <f>VLOOKUP(B100,'Completar SOFSE'!$A$19:$E$462,2,0)</f>
        <v>36</v>
      </c>
      <c r="D100" s="6" t="str">
        <f>VLOOKUP(B100,'Completar SOFSE'!$A$19:$E$462,3,0)</f>
        <v>unidad</v>
      </c>
      <c r="E100" s="6" t="str">
        <f>VLOOKUP(B100,'Completar SOFSE'!$A$19:$E$462,4,0)</f>
        <v>NUM03230302820N</v>
      </c>
      <c r="F100" s="8" t="str">
        <f>VLOOKUP(B100,'Completar SOFSE'!$A$19:$E$462,5,0)</f>
        <v>O ring. Mecanismo de valvulas. Motor diesel Caterpillar 3516B. Locomotoras - CSR SDD7</v>
      </c>
      <c r="G100" s="103" t="str">
        <f>VLOOKUP(B100,'Completar SOFSE'!$A$19:$F$462,6,0)</f>
        <v>5P-7530</v>
      </c>
      <c r="H100" s="48"/>
      <c r="I100" s="99"/>
      <c r="J100" s="49">
        <f t="shared" si="11"/>
        <v>0</v>
      </c>
      <c r="K100" s="50">
        <f t="shared" si="12"/>
        <v>0</v>
      </c>
    </row>
    <row r="101" spans="2:11" ht="38.25">
      <c r="B101" s="5">
        <f>+'Completar SOFSE'!A107</f>
        <v>87</v>
      </c>
      <c r="C101" s="6">
        <f>VLOOKUP(B101,'Completar SOFSE'!$A$19:$E$462,2,0)</f>
        <v>22</v>
      </c>
      <c r="D101" s="6" t="str">
        <f>VLOOKUP(B101,'Completar SOFSE'!$A$19:$E$462,3,0)</f>
        <v>unidad</v>
      </c>
      <c r="E101" s="6" t="str">
        <f>VLOOKUP(B101,'Completar SOFSE'!$A$19:$E$462,4,0)</f>
        <v>NUM03230711130N</v>
      </c>
      <c r="F101" s="8" t="str">
        <f>VLOOKUP(B101,'Completar SOFSE'!$A$19:$E$462,5,0)</f>
        <v>O ring de bomba de transferencia de combustible.. Motor diesel Caterpillar 3516B. Loc CSR SDD7</v>
      </c>
      <c r="G101" s="103" t="str">
        <f>VLOOKUP(B101,'Completar SOFSE'!$A$19:$F$462,6,0)</f>
        <v>1H-9696</v>
      </c>
      <c r="H101" s="48"/>
      <c r="I101" s="99"/>
      <c r="J101" s="49">
        <f t="shared" si="11"/>
        <v>0</v>
      </c>
      <c r="K101" s="50">
        <f t="shared" si="12"/>
        <v>0</v>
      </c>
    </row>
    <row r="102" spans="2:11" ht="38.25">
      <c r="B102" s="5">
        <f>+'Completar SOFSE'!A108</f>
        <v>88</v>
      </c>
      <c r="C102" s="6">
        <f>VLOOKUP(B102,'Completar SOFSE'!$A$19:$E$462,2,0)</f>
        <v>21</v>
      </c>
      <c r="D102" s="6" t="str">
        <f>VLOOKUP(B102,'Completar SOFSE'!$A$19:$E$462,3,0)</f>
        <v>unidad</v>
      </c>
      <c r="E102" s="6" t="str">
        <f>VLOOKUP(B102,'Completar SOFSE'!$A$19:$E$462,4,0)</f>
        <v>NUM03230711190N</v>
      </c>
      <c r="F102" s="8" t="str">
        <f>VLOOKUP(B102,'Completar SOFSE'!$A$19:$E$462,5,0)</f>
        <v>O ring de manguera de conexión a regulador. Bomba de combustible de cebado. Motor Caterpillar 3516B</v>
      </c>
      <c r="G102" s="103" t="str">
        <f>VLOOKUP(B102,'Completar SOFSE'!$A$19:$F$462,6,0)</f>
        <v>3K-0360</v>
      </c>
      <c r="H102" s="48"/>
      <c r="I102" s="99"/>
      <c r="J102" s="49">
        <f t="shared" si="11"/>
        <v>0</v>
      </c>
      <c r="K102" s="50">
        <f t="shared" si="12"/>
        <v>0</v>
      </c>
    </row>
    <row r="103" spans="2:11" ht="38.25">
      <c r="B103" s="5">
        <f>+'Completar SOFSE'!A109</f>
        <v>89</v>
      </c>
      <c r="C103" s="6">
        <f>VLOOKUP(B103,'Completar SOFSE'!$A$19:$E$462,2,0)</f>
        <v>21</v>
      </c>
      <c r="D103" s="6" t="str">
        <f>VLOOKUP(B103,'Completar SOFSE'!$A$19:$E$462,3,0)</f>
        <v>unidad</v>
      </c>
      <c r="E103" s="6" t="str">
        <f>VLOOKUP(B103,'Completar SOFSE'!$A$19:$E$462,4,0)</f>
        <v>NUM03230711270N</v>
      </c>
      <c r="F103" s="8" t="str">
        <f>VLOOKUP(B103,'Completar SOFSE'!$A$19:$E$462,5,0)</f>
        <v>O ring de montaje de sensor de presion. Sistema de combustible. Motor diesel Caterpillar 3516B. SDD7</v>
      </c>
      <c r="G103" s="103" t="str">
        <f>VLOOKUP(B103,'Completar SOFSE'!$A$19:$F$462,6,0)</f>
        <v>8L-2746</v>
      </c>
      <c r="H103" s="48"/>
      <c r="I103" s="99"/>
      <c r="J103" s="49">
        <f t="shared" si="11"/>
        <v>0</v>
      </c>
      <c r="K103" s="50">
        <f t="shared" si="12"/>
        <v>0</v>
      </c>
    </row>
    <row r="104" spans="2:11" ht="38.25">
      <c r="B104" s="5">
        <f>+'Completar SOFSE'!A110</f>
        <v>90</v>
      </c>
      <c r="C104" s="6">
        <f>VLOOKUP(B104,'Completar SOFSE'!$A$19:$E$462,2,0)</f>
        <v>19</v>
      </c>
      <c r="D104" s="6" t="str">
        <f>VLOOKUP(B104,'Completar SOFSE'!$A$19:$E$462,3,0)</f>
        <v>unidad</v>
      </c>
      <c r="E104" s="6" t="str">
        <f>VLOOKUP(B104,'Completar SOFSE'!$A$19:$E$462,4,0)</f>
        <v>NUM03230831030N</v>
      </c>
      <c r="F104" s="8" t="str">
        <f>VLOOKUP(B104,'Completar SOFSE'!$A$19:$E$462,5,0)</f>
        <v>O´RING P/ENTRADA MULTIPLE DE REGULADORES DE TEMPERATURA - MOTOR DIESEL –LOC. SDD7</v>
      </c>
      <c r="G104" s="103" t="str">
        <f>VLOOKUP(B104,'Completar SOFSE'!$A$19:$F$462,6,0)</f>
        <v>5P-6302</v>
      </c>
      <c r="H104" s="48"/>
      <c r="I104" s="99"/>
      <c r="J104" s="49">
        <f t="shared" si="11"/>
        <v>0</v>
      </c>
      <c r="K104" s="50">
        <f t="shared" si="12"/>
        <v>0</v>
      </c>
    </row>
    <row r="105" spans="2:11" ht="38.25">
      <c r="B105" s="5">
        <f>+'Completar SOFSE'!A111</f>
        <v>91</v>
      </c>
      <c r="C105" s="6">
        <f>VLOOKUP(B105,'Completar SOFSE'!$A$19:$E$462,2,0)</f>
        <v>41</v>
      </c>
      <c r="D105" s="6" t="str">
        <f>VLOOKUP(B105,'Completar SOFSE'!$A$19:$E$462,3,0)</f>
        <v>unidad</v>
      </c>
      <c r="E105" s="6" t="str">
        <f>VLOOKUP(B105,'Completar SOFSE'!$A$19:$E$462,4,0)</f>
        <v>NUM03230831050N</v>
      </c>
      <c r="F105" s="8" t="str">
        <f>VLOOKUP(B105,'Completar SOFSE'!$A$19:$E$462,5,0)</f>
        <v>Sello O ring Black de Caja Termostatica de motor diesel Caterpillar 3516B. Motor CAT 3516B. Loc SDD7</v>
      </c>
      <c r="G105" s="103" t="str">
        <f>VLOOKUP(B105,'Completar SOFSE'!$A$19:$F$462,6,0)</f>
        <v>3J-1907</v>
      </c>
      <c r="H105" s="48"/>
      <c r="I105" s="99"/>
      <c r="J105" s="49">
        <f t="shared" ref="J105:J155" si="13">+(C105*H105)*I105</f>
        <v>0</v>
      </c>
      <c r="K105" s="50">
        <f t="shared" ref="K105:K155" si="14">+C105*H105</f>
        <v>0</v>
      </c>
    </row>
    <row r="106" spans="2:11" ht="38.25">
      <c r="B106" s="5">
        <f>+'Completar SOFSE'!A112</f>
        <v>92</v>
      </c>
      <c r="C106" s="6">
        <f>VLOOKUP(B106,'Completar SOFSE'!$A$19:$E$462,2,0)</f>
        <v>47</v>
      </c>
      <c r="D106" s="6" t="str">
        <f>VLOOKUP(B106,'Completar SOFSE'!$A$19:$E$462,3,0)</f>
        <v>unidad</v>
      </c>
      <c r="E106" s="6" t="str">
        <f>VLOOKUP(B106,'Completar SOFSE'!$A$19:$E$462,4,0)</f>
        <v>NUM03230930160N</v>
      </c>
      <c r="F106" s="8" t="str">
        <f>VLOOKUP(B106,'Completar SOFSE'!$A$19:$E$462,5,0)</f>
        <v>O ring de respiracion de caja de cigüeñal. Sistema de lubricacion. Motor diesel Caterpillar 3516B</v>
      </c>
      <c r="G106" s="103" t="str">
        <f>VLOOKUP(B106,'Completar SOFSE'!$A$19:$F$462,6,0)</f>
        <v>33-6031</v>
      </c>
      <c r="H106" s="48"/>
      <c r="I106" s="99"/>
      <c r="J106" s="49">
        <f t="shared" si="13"/>
        <v>0</v>
      </c>
      <c r="K106" s="50">
        <f t="shared" si="14"/>
        <v>0</v>
      </c>
    </row>
    <row r="107" spans="2:11" ht="38.25">
      <c r="B107" s="5">
        <f>+'Completar SOFSE'!A113</f>
        <v>93</v>
      </c>
      <c r="C107" s="6">
        <f>VLOOKUP(B107,'Completar SOFSE'!$A$19:$E$462,2,0)</f>
        <v>20</v>
      </c>
      <c r="D107" s="6" t="str">
        <f>VLOOKUP(B107,'Completar SOFSE'!$A$19:$E$462,3,0)</f>
        <v>unidad</v>
      </c>
      <c r="E107" s="6" t="str">
        <f>VLOOKUP(B107,'Completar SOFSE'!$A$19:$E$462,4,0)</f>
        <v>NUM03230930200N</v>
      </c>
      <c r="F107" s="8" t="str">
        <f>VLOOKUP(B107,'Completar SOFSE'!$A$19:$E$462,5,0)</f>
        <v>O ring de cobertor de drenaje de aceite. Carter de lubricante del motor. Motor Caterpillar 3516B</v>
      </c>
      <c r="G107" s="103" t="str">
        <f>VLOOKUP(B107,'Completar SOFSE'!$A$19:$F$462,6,0)</f>
        <v>125-9794</v>
      </c>
      <c r="H107" s="48"/>
      <c r="I107" s="99"/>
      <c r="J107" s="49">
        <f t="shared" si="13"/>
        <v>0</v>
      </c>
      <c r="K107" s="50">
        <f t="shared" si="14"/>
        <v>0</v>
      </c>
    </row>
    <row r="108" spans="2:11" ht="38.25">
      <c r="B108" s="5">
        <f>+'Completar SOFSE'!A114</f>
        <v>94</v>
      </c>
      <c r="C108" s="6">
        <f>VLOOKUP(B108,'Completar SOFSE'!$A$19:$E$462,2,0)</f>
        <v>14</v>
      </c>
      <c r="D108" s="6" t="str">
        <f>VLOOKUP(B108,'Completar SOFSE'!$A$19:$E$462,3,0)</f>
        <v>unidad</v>
      </c>
      <c r="E108" s="6" t="str">
        <f>VLOOKUP(B108,'Completar SOFSE'!$A$19:$E$462,4,0)</f>
        <v>NUM03230930310N</v>
      </c>
      <c r="F108" s="8" t="str">
        <f>VLOOKUP(B108,'Completar SOFSE'!$A$19:$E$462,5,0)</f>
        <v>O ring de cubierta con tapon. Carter de block de cilindros. Motor diesel Caterpillar 3516B. SDD7</v>
      </c>
      <c r="G108" s="103" t="str">
        <f>VLOOKUP(B108,'Completar SOFSE'!$A$19:$F$462,6,0)</f>
        <v>6V-7351</v>
      </c>
      <c r="H108" s="48"/>
      <c r="I108" s="99"/>
      <c r="J108" s="49">
        <f t="shared" si="13"/>
        <v>0</v>
      </c>
      <c r="K108" s="50">
        <f t="shared" si="14"/>
        <v>0</v>
      </c>
    </row>
    <row r="109" spans="2:11" ht="38.25">
      <c r="B109" s="5">
        <f>+'Completar SOFSE'!A115</f>
        <v>95</v>
      </c>
      <c r="C109" s="6">
        <f>VLOOKUP(B109,'Completar SOFSE'!$A$19:$E$462,2,0)</f>
        <v>82</v>
      </c>
      <c r="D109" s="6" t="str">
        <f>VLOOKUP(B109,'Completar SOFSE'!$A$19:$E$462,3,0)</f>
        <v>unidad</v>
      </c>
      <c r="E109" s="6" t="str">
        <f>VLOOKUP(B109,'Completar SOFSE'!$A$19:$E$462,4,0)</f>
        <v>NUM03231002160N</v>
      </c>
      <c r="F109" s="8" t="str">
        <f>VLOOKUP(B109,'Completar SOFSE'!$A$19:$E$462,5,0)</f>
        <v>O ring codo de manguera. Sistema cierre de aire. Sistema de admision/escape. Motor Caterpillar. SDD7</v>
      </c>
      <c r="G109" s="103" t="str">
        <f>VLOOKUP(B109,'Completar SOFSE'!$A$19:$F$462,6,0)</f>
        <v>6V-5048</v>
      </c>
      <c r="H109" s="48"/>
      <c r="I109" s="99"/>
      <c r="J109" s="49">
        <f t="shared" si="13"/>
        <v>0</v>
      </c>
      <c r="K109" s="50">
        <f t="shared" si="14"/>
        <v>0</v>
      </c>
    </row>
    <row r="110" spans="2:11" ht="38.25">
      <c r="B110" s="5">
        <f>+'Completar SOFSE'!A116</f>
        <v>96</v>
      </c>
      <c r="C110" s="6">
        <f>VLOOKUP(B110,'Completar SOFSE'!$A$19:$E$462,2,0)</f>
        <v>145</v>
      </c>
      <c r="D110" s="6" t="str">
        <f>VLOOKUP(B110,'Completar SOFSE'!$A$19:$E$462,3,0)</f>
        <v>unidad</v>
      </c>
      <c r="E110" s="6" t="str">
        <f>VLOOKUP(B110,'Completar SOFSE'!$A$19:$E$462,4,0)</f>
        <v>NUM03231002170N</v>
      </c>
      <c r="F110" s="8" t="str">
        <f>VLOOKUP(B110,'Completar SOFSE'!$A$19:$E$462,5,0)</f>
        <v>O ring de filtro combustible/cañerias de inyeccion/cebador/sensor de cebado. Motor Caterpillar. SDD7</v>
      </c>
      <c r="G110" s="103" t="str">
        <f>VLOOKUP(B110,'Completar SOFSE'!$A$19:$F$462,6,0)</f>
        <v>6V-5049</v>
      </c>
      <c r="H110" s="48"/>
      <c r="I110" s="99"/>
      <c r="J110" s="49">
        <f t="shared" si="13"/>
        <v>0</v>
      </c>
      <c r="K110" s="50">
        <f t="shared" si="14"/>
        <v>0</v>
      </c>
    </row>
    <row r="111" spans="2:11" ht="38.25">
      <c r="B111" s="5">
        <f>+'Completar SOFSE'!A117</f>
        <v>97</v>
      </c>
      <c r="C111" s="6">
        <f>VLOOKUP(B111,'Completar SOFSE'!$A$19:$E$462,2,0)</f>
        <v>12</v>
      </c>
      <c r="D111" s="6" t="str">
        <f>VLOOKUP(B111,'Completar SOFSE'!$A$19:$E$462,3,0)</f>
        <v>unidad</v>
      </c>
      <c r="E111" s="6" t="str">
        <f>VLOOKUP(B111,'Completar SOFSE'!$A$19:$E$462,4,0)</f>
        <v>NUM03230830510N</v>
      </c>
      <c r="F111" s="8" t="str">
        <f>VLOOKUP(B111,'Completar SOFSE'!$A$19:$E$462,5,0)</f>
        <v>Sensor de temperatura. Sistema de refrigeracion. Motor diesel Caterpillar 3516B. Loc CSR SDD7</v>
      </c>
      <c r="G111" s="103" t="str">
        <f>VLOOKUP(B111,'Completar SOFSE'!$A$19:$F$462,6,0)</f>
        <v>102-2240</v>
      </c>
      <c r="H111" s="48"/>
      <c r="I111" s="99"/>
      <c r="J111" s="49">
        <f t="shared" si="13"/>
        <v>0</v>
      </c>
      <c r="K111" s="50">
        <f t="shared" si="14"/>
        <v>0</v>
      </c>
    </row>
    <row r="112" spans="2:11" ht="38.25">
      <c r="B112" s="5">
        <f>+'Completar SOFSE'!A118</f>
        <v>98</v>
      </c>
      <c r="C112" s="6">
        <f>VLOOKUP(B112,'Completar SOFSE'!$A$19:$E$462,2,0)</f>
        <v>16</v>
      </c>
      <c r="D112" s="6" t="str">
        <f>VLOOKUP(B112,'Completar SOFSE'!$A$19:$E$462,3,0)</f>
        <v>unidad</v>
      </c>
      <c r="E112" s="6" t="str">
        <f>VLOOKUP(B112,'Completar SOFSE'!$A$19:$E$462,4,0)</f>
        <v>NUM03231002120N</v>
      </c>
      <c r="F112" s="8" t="str">
        <f>VLOOKUP(B112,'Completar SOFSE'!$A$19:$E$462,5,0)</f>
        <v>Sensor de presion de tapa de cigüeñal, atmosferica y turbo cargador. Motor diesel Caterpillar 3516B</v>
      </c>
      <c r="G112" s="103" t="str">
        <f>VLOOKUP(B112,'Completar SOFSE'!$A$19:$F$462,6,0)</f>
        <v>161-9926</v>
      </c>
      <c r="H112" s="48"/>
      <c r="I112" s="99"/>
      <c r="J112" s="49">
        <f t="shared" si="13"/>
        <v>0</v>
      </c>
      <c r="K112" s="50">
        <f t="shared" si="14"/>
        <v>0</v>
      </c>
    </row>
    <row r="113" spans="2:11" ht="38.25">
      <c r="B113" s="5">
        <f>+'Completar SOFSE'!A119</f>
        <v>99</v>
      </c>
      <c r="C113" s="6">
        <f>VLOOKUP(B113,'Completar SOFSE'!$A$19:$E$462,2,0)</f>
        <v>12</v>
      </c>
      <c r="D113" s="6" t="str">
        <f>VLOOKUP(B113,'Completar SOFSE'!$A$19:$E$462,3,0)</f>
        <v>unidad</v>
      </c>
      <c r="E113" s="6" t="str">
        <f>VLOOKUP(B113,'Completar SOFSE'!$A$19:$E$462,4,0)</f>
        <v>NUM03231002130N</v>
      </c>
      <c r="F113" s="8" t="str">
        <f>VLOOKUP(B113,'Completar SOFSE'!$A$19:$E$462,5,0)</f>
        <v>Sensor de velocidad del motor y de tiempo de calibracion. Sistema de arranque. Caterpillar 3516B.</v>
      </c>
      <c r="G113" s="103" t="str">
        <f>VLOOKUP(B113,'Completar SOFSE'!$A$19:$F$462,6,0)</f>
        <v>189-5746</v>
      </c>
      <c r="H113" s="48"/>
      <c r="I113" s="99"/>
      <c r="J113" s="49">
        <f t="shared" si="13"/>
        <v>0</v>
      </c>
      <c r="K113" s="50">
        <f t="shared" si="14"/>
        <v>0</v>
      </c>
    </row>
    <row r="114" spans="2:11" ht="38.25">
      <c r="B114" s="5">
        <f>+'Completar SOFSE'!A120</f>
        <v>100</v>
      </c>
      <c r="C114" s="6">
        <f>VLOOKUP(B114,'Completar SOFSE'!$A$19:$E$462,2,0)</f>
        <v>12</v>
      </c>
      <c r="D114" s="6" t="str">
        <f>VLOOKUP(B114,'Completar SOFSE'!$A$19:$E$462,3,0)</f>
        <v>unidad</v>
      </c>
      <c r="E114" s="6" t="str">
        <f>VLOOKUP(B114,'Completar SOFSE'!$A$19:$E$462,4,0)</f>
        <v>NUM03231002140N</v>
      </c>
      <c r="F114" s="8" t="str">
        <f>VLOOKUP(B114,'Completar SOFSE'!$A$19:$E$462,5,0)</f>
        <v>Sensor de presion a la salida del turbocargador. Sistema de arranque. Motor diesel Caterpillar 3516B</v>
      </c>
      <c r="G114" s="103" t="str">
        <f>VLOOKUP(B114,'Completar SOFSE'!$A$19:$F$462,6,0)</f>
        <v>194-6724</v>
      </c>
      <c r="H114" s="48"/>
      <c r="I114" s="99"/>
      <c r="J114" s="49">
        <f t="shared" si="13"/>
        <v>0</v>
      </c>
      <c r="K114" s="50">
        <f t="shared" si="14"/>
        <v>0</v>
      </c>
    </row>
    <row r="115" spans="2:11" ht="38.25">
      <c r="B115" s="5">
        <f>+'Completar SOFSE'!A121</f>
        <v>101</v>
      </c>
      <c r="C115" s="6">
        <f>VLOOKUP(B115,'Completar SOFSE'!$A$19:$E$462,2,0)</f>
        <v>12</v>
      </c>
      <c r="D115" s="6" t="str">
        <f>VLOOKUP(B115,'Completar SOFSE'!$A$19:$E$462,3,0)</f>
        <v>unidad</v>
      </c>
      <c r="E115" s="6" t="str">
        <f>VLOOKUP(B115,'Completar SOFSE'!$A$19:$E$462,4,0)</f>
        <v>NUM03231002150N</v>
      </c>
      <c r="F115" s="8" t="str">
        <f>VLOOKUP(B115,'Completar SOFSE'!$A$19:$E$462,5,0)</f>
        <v>Sensor de presion p/ combustible y aceite (Filtrado y sin filtrar). Sistema de arranque. Motor 3516B</v>
      </c>
      <c r="G115" s="103" t="str">
        <f>VLOOKUP(B115,'Completar SOFSE'!$A$19:$F$462,6,0)</f>
        <v>194-6725</v>
      </c>
      <c r="H115" s="48"/>
      <c r="I115" s="99"/>
      <c r="J115" s="49">
        <f t="shared" si="13"/>
        <v>0</v>
      </c>
      <c r="K115" s="50">
        <f t="shared" si="14"/>
        <v>0</v>
      </c>
    </row>
    <row r="116" spans="2:11" ht="38.25">
      <c r="B116" s="5">
        <f>+'Completar SOFSE'!A122</f>
        <v>102</v>
      </c>
      <c r="C116" s="6">
        <f>VLOOKUP(B116,'Completar SOFSE'!$A$19:$E$462,2,0)</f>
        <v>14</v>
      </c>
      <c r="D116" s="6" t="str">
        <f>VLOOKUP(B116,'Completar SOFSE'!$A$19:$E$462,3,0)</f>
        <v>unidad</v>
      </c>
      <c r="E116" s="6" t="str">
        <f>VLOOKUP(B116,'Completar SOFSE'!$A$19:$E$462,4,0)</f>
        <v>NUM03231012000N</v>
      </c>
      <c r="F116" s="8" t="str">
        <f>VLOOKUP(B116,'Completar SOFSE'!$A$19:$E$462,5,0)</f>
        <v>Sensor de sincronizacion y calibracion de velocidad. Motor Caterpillar 3516B. Loc CSR SDD7</v>
      </c>
      <c r="G116" s="103" t="str">
        <f>VLOOKUP(B116,'Completar SOFSE'!$A$19:$F$462,6,0)</f>
        <v>9X-5392</v>
      </c>
      <c r="H116" s="48"/>
      <c r="I116" s="99"/>
      <c r="J116" s="49">
        <f t="shared" si="13"/>
        <v>0</v>
      </c>
      <c r="K116" s="50">
        <f t="shared" si="14"/>
        <v>0</v>
      </c>
    </row>
    <row r="117" spans="2:11" ht="38.25">
      <c r="B117" s="5">
        <f>+'Completar SOFSE'!A123</f>
        <v>103</v>
      </c>
      <c r="C117" s="6">
        <f>VLOOKUP(B117,'Completar SOFSE'!$A$19:$E$462,2,0)</f>
        <v>14</v>
      </c>
      <c r="D117" s="6" t="str">
        <f>VLOOKUP(B117,'Completar SOFSE'!$A$19:$E$462,3,0)</f>
        <v>unidad</v>
      </c>
      <c r="E117" s="6" t="str">
        <f>VLOOKUP(B117,'Completar SOFSE'!$A$19:$E$462,4,0)</f>
        <v>NUM03231012010N</v>
      </c>
      <c r="F117" s="8" t="str">
        <f>VLOOKUP(B117,'Completar SOFSE'!$A$19:$E$462,5,0)</f>
        <v>Sensores Digital Velocidad Secundario/Calibracion - Primario/Calibracion. Motor CAT 3516B.Loc SDD7</v>
      </c>
      <c r="G117" s="103" t="str">
        <f>VLOOKUP(B117,'Completar SOFSE'!$A$19:$F$462,6,0)</f>
        <v>265-9034</v>
      </c>
      <c r="H117" s="48"/>
      <c r="I117" s="99"/>
      <c r="J117" s="49">
        <f t="shared" si="13"/>
        <v>0</v>
      </c>
      <c r="K117" s="50">
        <f t="shared" si="14"/>
        <v>0</v>
      </c>
    </row>
    <row r="118" spans="2:11" ht="25.5">
      <c r="B118" s="5">
        <f>+'Completar SOFSE'!A124</f>
        <v>104</v>
      </c>
      <c r="C118" s="6">
        <f>VLOOKUP(B118,'Completar SOFSE'!$A$19:$E$462,2,0)</f>
        <v>14</v>
      </c>
      <c r="D118" s="6" t="str">
        <f>VLOOKUP(B118,'Completar SOFSE'!$A$19:$E$462,3,0)</f>
        <v>unidad</v>
      </c>
      <c r="E118" s="6" t="str">
        <f>VLOOKUP(B118,'Completar SOFSE'!$A$19:$E$462,4,0)</f>
        <v>NUM03231012030N</v>
      </c>
      <c r="F118" s="8" t="str">
        <f>VLOOKUP(B118,'Completar SOFSE'!$A$19:$E$462,5,0)</f>
        <v>Sensor Digital Temperatura de escape. Motor Caterpillar 3516B. Loc CSR SDD7</v>
      </c>
      <c r="G118" s="103" t="str">
        <f>VLOOKUP(B118,'Completar SOFSE'!$A$19:$F$462,6,0)</f>
        <v>261-6849</v>
      </c>
      <c r="H118" s="48"/>
      <c r="I118" s="99"/>
      <c r="J118" s="49">
        <f t="shared" si="13"/>
        <v>0</v>
      </c>
      <c r="K118" s="50">
        <f t="shared" si="14"/>
        <v>0</v>
      </c>
    </row>
    <row r="119" spans="2:11" ht="25.5">
      <c r="B119" s="5">
        <f>+'Completar SOFSE'!A125</f>
        <v>105</v>
      </c>
      <c r="C119" s="6">
        <f>VLOOKUP(B119,'Completar SOFSE'!$A$19:$E$462,2,0)</f>
        <v>14</v>
      </c>
      <c r="D119" s="6" t="str">
        <f>VLOOKUP(B119,'Completar SOFSE'!$A$19:$E$462,3,0)</f>
        <v>unidad</v>
      </c>
      <c r="E119" s="6" t="str">
        <f>VLOOKUP(B119,'Completar SOFSE'!$A$19:$E$462,4,0)</f>
        <v>NUM03231012040N</v>
      </c>
      <c r="F119" s="8" t="str">
        <f>VLOOKUP(B119,'Completar SOFSE'!$A$19:$E$462,5,0)</f>
        <v>Sensor Digital TE. Motor Caterpillar 3516B. Loc CSR SDD7</v>
      </c>
      <c r="G119" s="103" t="str">
        <f>VLOOKUP(B119,'Completar SOFSE'!$A$19:$F$462,6,0)</f>
        <v>415-2433</v>
      </c>
      <c r="H119" s="48"/>
      <c r="I119" s="99"/>
      <c r="J119" s="49">
        <f t="shared" si="13"/>
        <v>0</v>
      </c>
      <c r="K119" s="50">
        <f t="shared" si="14"/>
        <v>0</v>
      </c>
    </row>
    <row r="120" spans="2:11" ht="25.5">
      <c r="B120" s="5">
        <f>+'Completar SOFSE'!A126</f>
        <v>106</v>
      </c>
      <c r="C120" s="6">
        <f>VLOOKUP(B120,'Completar SOFSE'!$A$19:$E$462,2,0)</f>
        <v>10</v>
      </c>
      <c r="D120" s="6" t="str">
        <f>VLOOKUP(B120,'Completar SOFSE'!$A$19:$E$462,3,0)</f>
        <v>unidad</v>
      </c>
      <c r="E120" s="6" t="str">
        <f>VLOOKUP(B120,'Completar SOFSE'!$A$19:$E$462,4,0)</f>
        <v>NUM03231012090N</v>
      </c>
      <c r="F120" s="8" t="str">
        <f>VLOOKUP(B120,'Completar SOFSE'!$A$19:$E$462,5,0)</f>
        <v>Sensor de Temperatura de Aftercooler. Motor Caterpillar 3516B. Loc CSR SDD7</v>
      </c>
      <c r="G120" s="103" t="str">
        <f>VLOOKUP(B120,'Completar SOFSE'!$A$19:$F$462,6,0)</f>
        <v>128-4347</v>
      </c>
      <c r="H120" s="48"/>
      <c r="I120" s="99"/>
      <c r="J120" s="49">
        <f t="shared" si="13"/>
        <v>0</v>
      </c>
      <c r="K120" s="50">
        <f t="shared" si="14"/>
        <v>0</v>
      </c>
    </row>
    <row r="121" spans="2:11" ht="38.25">
      <c r="B121" s="5">
        <f>+'Completar SOFSE'!A127</f>
        <v>107</v>
      </c>
      <c r="C121" s="6">
        <f>VLOOKUP(B121,'Completar SOFSE'!$A$19:$E$462,2,0)</f>
        <v>10</v>
      </c>
      <c r="D121" s="6" t="str">
        <f>VLOOKUP(B121,'Completar SOFSE'!$A$19:$E$462,3,0)</f>
        <v>unidad</v>
      </c>
      <c r="E121" s="6" t="str">
        <f>VLOOKUP(B121,'Completar SOFSE'!$A$19:$E$462,4,0)</f>
        <v>NUM03231012100N</v>
      </c>
      <c r="F121" s="8" t="str">
        <f>VLOOKUP(B121,'Completar SOFSE'!$A$19:$E$462,5,0)</f>
        <v>Sensor de temperatura de entrada de aire al motor y temperatura del aceite. Motor CAT 3516B.Loc SDD7</v>
      </c>
      <c r="G121" s="103" t="str">
        <f>VLOOKUP(B121,'Completar SOFSE'!$A$19:$F$462,6,0)</f>
        <v>195-2150</v>
      </c>
      <c r="H121" s="48"/>
      <c r="I121" s="99"/>
      <c r="J121" s="49">
        <f t="shared" si="13"/>
        <v>0</v>
      </c>
      <c r="K121" s="50">
        <f t="shared" si="14"/>
        <v>0</v>
      </c>
    </row>
    <row r="122" spans="2:11" ht="25.5">
      <c r="B122" s="5">
        <f>+'Completar SOFSE'!A128</f>
        <v>108</v>
      </c>
      <c r="C122" s="6">
        <f>VLOOKUP(B122,'Completar SOFSE'!$A$19:$E$462,2,0)</f>
        <v>20</v>
      </c>
      <c r="D122" s="6" t="str">
        <f>VLOOKUP(B122,'Completar SOFSE'!$A$19:$E$462,3,0)</f>
        <v>unidad</v>
      </c>
      <c r="E122" s="6" t="str">
        <f>VLOOKUP(B122,'Completar SOFSE'!$A$19:$E$462,4,0)</f>
        <v>NUM03230190630N</v>
      </c>
      <c r="F122" s="8" t="str">
        <f>VLOOKUP(B122,'Completar SOFSE'!$A$19:$E$462,5,0)</f>
        <v>Sello O ring black B W P de Bomba de Agua.  Motor Caterpillar 3516B. Loc CSR SDD7.</v>
      </c>
      <c r="G122" s="103" t="str">
        <f>VLOOKUP(B122,'Completar SOFSE'!$A$19:$F$462,6,0)</f>
        <v>1H8278</v>
      </c>
      <c r="H122" s="48"/>
      <c r="I122" s="99"/>
      <c r="J122" s="49">
        <f t="shared" si="13"/>
        <v>0</v>
      </c>
      <c r="K122" s="50">
        <f t="shared" si="14"/>
        <v>0</v>
      </c>
    </row>
    <row r="123" spans="2:11" ht="25.5">
      <c r="B123" s="5">
        <f>+'Completar SOFSE'!A129</f>
        <v>109</v>
      </c>
      <c r="C123" s="6">
        <f>VLOOKUP(B123,'Completar SOFSE'!$A$19:$E$462,2,0)</f>
        <v>4</v>
      </c>
      <c r="D123" s="6" t="str">
        <f>VLOOKUP(B123,'Completar SOFSE'!$A$19:$E$462,3,0)</f>
        <v>unidad</v>
      </c>
      <c r="E123" s="6" t="str">
        <f>VLOOKUP(B123,'Completar SOFSE'!$A$19:$E$462,4,0)</f>
        <v>NUM03230190690N</v>
      </c>
      <c r="F123" s="8" t="str">
        <f>VLOOKUP(B123,'Completar SOFSE'!$A$19:$E$462,5,0)</f>
        <v>Sello O ring SAE tipo 1 de Bomba de Agua.  Motor Caterpillar 3516B. Loc CSR SDD7.</v>
      </c>
      <c r="G123" s="103" t="str">
        <f>VLOOKUP(B123,'Completar SOFSE'!$A$19:$F$462,6,0)</f>
        <v>3D-2824</v>
      </c>
      <c r="H123" s="48"/>
      <c r="I123" s="99"/>
      <c r="J123" s="49">
        <f t="shared" si="13"/>
        <v>0</v>
      </c>
      <c r="K123" s="50">
        <f t="shared" si="14"/>
        <v>0</v>
      </c>
    </row>
    <row r="124" spans="2:11" ht="25.5">
      <c r="B124" s="5">
        <f>+'Completar SOFSE'!A130</f>
        <v>110</v>
      </c>
      <c r="C124" s="6">
        <f>VLOOKUP(B124,'Completar SOFSE'!$A$19:$E$462,2,0)</f>
        <v>30</v>
      </c>
      <c r="D124" s="6" t="str">
        <f>VLOOKUP(B124,'Completar SOFSE'!$A$19:$E$462,3,0)</f>
        <v>unidad</v>
      </c>
      <c r="E124" s="6" t="str">
        <f>VLOOKUP(B124,'Completar SOFSE'!$A$19:$E$462,4,0)</f>
        <v>NUM03230191660N</v>
      </c>
      <c r="F124" s="8" t="str">
        <f>VLOOKUP(B124,'Completar SOFSE'!$A$19:$E$462,5,0)</f>
        <v>O ring de block de cilindros.. Motor diesel Caterpillar 3516B. Locomotoras - CSR SDD7</v>
      </c>
      <c r="G124" s="103" t="str">
        <f>VLOOKUP(B124,'Completar SOFSE'!$A$19:$F$462,6,0)</f>
        <v>153-4906</v>
      </c>
      <c r="H124" s="48"/>
      <c r="I124" s="99"/>
      <c r="J124" s="49">
        <f t="shared" si="13"/>
        <v>0</v>
      </c>
      <c r="K124" s="50">
        <f t="shared" si="14"/>
        <v>0</v>
      </c>
    </row>
    <row r="125" spans="2:11" ht="38.25">
      <c r="B125" s="5">
        <f>+'Completar SOFSE'!A131</f>
        <v>111</v>
      </c>
      <c r="C125" s="6">
        <f>VLOOKUP(B125,'Completar SOFSE'!$A$19:$E$462,2,0)</f>
        <v>20</v>
      </c>
      <c r="D125" s="6" t="str">
        <f>VLOOKUP(B125,'Completar SOFSE'!$A$19:$E$462,3,0)</f>
        <v>unidad</v>
      </c>
      <c r="E125" s="6" t="str">
        <f>VLOOKUP(B125,'Completar SOFSE'!$A$19:$E$462,4,0)</f>
        <v>NUM03230191710N</v>
      </c>
      <c r="F125" s="8" t="str">
        <f>VLOOKUP(B125,'Completar SOFSE'!$A$19:$E$462,5,0)</f>
        <v>O ring de conexion de colector. Block de cilindros. Motor diesel Caterpillar 3516B. CSR SDD7</v>
      </c>
      <c r="G125" s="103" t="str">
        <f>VLOOKUP(B125,'Completar SOFSE'!$A$19:$F$462,6,0)</f>
        <v>5F-9657</v>
      </c>
      <c r="H125" s="48"/>
      <c r="I125" s="99"/>
      <c r="J125" s="49">
        <f t="shared" si="13"/>
        <v>0</v>
      </c>
      <c r="K125" s="50">
        <f t="shared" si="14"/>
        <v>0</v>
      </c>
    </row>
    <row r="126" spans="2:11" ht="38.25">
      <c r="B126" s="5">
        <f>+'Completar SOFSE'!A132</f>
        <v>112</v>
      </c>
      <c r="C126" s="6">
        <f>VLOOKUP(B126,'Completar SOFSE'!$A$19:$E$462,2,0)</f>
        <v>60</v>
      </c>
      <c r="D126" s="6" t="str">
        <f>VLOOKUP(B126,'Completar SOFSE'!$A$19:$E$462,3,0)</f>
        <v>unidad</v>
      </c>
      <c r="E126" s="6" t="str">
        <f>VLOOKUP(B126,'Completar SOFSE'!$A$19:$E$462,4,0)</f>
        <v>NUM03230191760N</v>
      </c>
      <c r="F126" s="8" t="str">
        <f>VLOOKUP(B126,'Completar SOFSE'!$A$19:$E$462,5,0)</f>
        <v>O ring de camisa de cilindro. Block de cilindros. Motor diesel Caterpillar 3516B. CSR SDD7</v>
      </c>
      <c r="G126" s="103" t="str">
        <f>VLOOKUP(B126,'Completar SOFSE'!$A$19:$F$462,6,0)</f>
        <v>7N-2046</v>
      </c>
      <c r="H126" s="48"/>
      <c r="I126" s="99"/>
      <c r="J126" s="49">
        <f t="shared" si="13"/>
        <v>0</v>
      </c>
      <c r="K126" s="50">
        <f t="shared" si="14"/>
        <v>0</v>
      </c>
    </row>
    <row r="127" spans="2:11" ht="38.25">
      <c r="B127" s="5">
        <f>+'Completar SOFSE'!A133</f>
        <v>113</v>
      </c>
      <c r="C127" s="6">
        <f>VLOOKUP(B127,'Completar SOFSE'!$A$19:$E$462,2,0)</f>
        <v>20</v>
      </c>
      <c r="D127" s="6" t="str">
        <f>VLOOKUP(B127,'Completar SOFSE'!$A$19:$E$462,3,0)</f>
        <v>unidad</v>
      </c>
      <c r="E127" s="6" t="str">
        <f>VLOOKUP(B127,'Completar SOFSE'!$A$19:$E$462,4,0)</f>
        <v>NUM03230191790N</v>
      </c>
      <c r="F127" s="8" t="str">
        <f>VLOOKUP(B127,'Completar SOFSE'!$A$19:$E$462,5,0)</f>
        <v>O ring de cobertor de carter de block de cilindros. Motor diesel Caterpillar 3516B. CSR SDD7</v>
      </c>
      <c r="G127" s="103" t="str">
        <f>VLOOKUP(B127,'Completar SOFSE'!$A$19:$F$462,6,0)</f>
        <v>7X-1547</v>
      </c>
      <c r="H127" s="48"/>
      <c r="I127" s="99"/>
      <c r="J127" s="49">
        <f t="shared" si="13"/>
        <v>0</v>
      </c>
      <c r="K127" s="50">
        <f t="shared" si="14"/>
        <v>0</v>
      </c>
    </row>
    <row r="128" spans="2:11" ht="25.5">
      <c r="B128" s="5">
        <f>+'Completar SOFSE'!A134</f>
        <v>114</v>
      </c>
      <c r="C128" s="6">
        <f>VLOOKUP(B128,'Completar SOFSE'!$A$19:$E$462,2,0)</f>
        <v>20</v>
      </c>
      <c r="D128" s="6" t="str">
        <f>VLOOKUP(B128,'Completar SOFSE'!$A$19:$E$462,3,0)</f>
        <v>unidad</v>
      </c>
      <c r="E128" s="6" t="str">
        <f>VLOOKUP(B128,'Completar SOFSE'!$A$19:$E$462,4,0)</f>
        <v>NUM03230191880N</v>
      </c>
      <c r="F128" s="8" t="str">
        <f>VLOOKUP(B128,'Completar SOFSE'!$A$19:$E$462,5,0)</f>
        <v>O ring de parte delantera de block de cilindros. Motor diesel Caterpillar 3516B. CSR SDD7</v>
      </c>
      <c r="G128" s="103" t="str">
        <f>VLOOKUP(B128,'Completar SOFSE'!$A$19:$F$462,6,0)</f>
        <v>7X-4805</v>
      </c>
      <c r="H128" s="48"/>
      <c r="I128" s="99"/>
      <c r="J128" s="49">
        <f t="shared" si="13"/>
        <v>0</v>
      </c>
      <c r="K128" s="50">
        <f t="shared" si="14"/>
        <v>0</v>
      </c>
    </row>
    <row r="129" spans="2:11" ht="25.5">
      <c r="B129" s="5">
        <f>+'Completar SOFSE'!A135</f>
        <v>115</v>
      </c>
      <c r="C129" s="6">
        <f>VLOOKUP(B129,'Completar SOFSE'!$A$19:$E$462,2,0)</f>
        <v>40</v>
      </c>
      <c r="D129" s="6" t="str">
        <f>VLOOKUP(B129,'Completar SOFSE'!$A$19:$E$462,3,0)</f>
        <v>unidad</v>
      </c>
      <c r="E129" s="6" t="str">
        <f>VLOOKUP(B129,'Completar SOFSE'!$A$19:$E$462,4,0)</f>
        <v>NUM03230191890N</v>
      </c>
      <c r="F129" s="8" t="str">
        <f>VLOOKUP(B129,'Completar SOFSE'!$A$19:$E$462,5,0)</f>
        <v>O ring superior central 1 de block de cilindros. Motor diesel Caterpillar 3516B. CSR SDD7</v>
      </c>
      <c r="G129" s="103" t="str">
        <f>VLOOKUP(B129,'Completar SOFSE'!$A$19:$F$462,6,0)</f>
        <v>8T-2928</v>
      </c>
      <c r="H129" s="48"/>
      <c r="I129" s="99"/>
      <c r="J129" s="49">
        <f t="shared" si="13"/>
        <v>0</v>
      </c>
      <c r="K129" s="50">
        <f t="shared" si="14"/>
        <v>0</v>
      </c>
    </row>
    <row r="130" spans="2:11" ht="25.5">
      <c r="B130" s="5">
        <f>+'Completar SOFSE'!A136</f>
        <v>116</v>
      </c>
      <c r="C130" s="6">
        <f>VLOOKUP(B130,'Completar SOFSE'!$A$19:$E$462,2,0)</f>
        <v>40</v>
      </c>
      <c r="D130" s="6" t="str">
        <f>VLOOKUP(B130,'Completar SOFSE'!$A$19:$E$462,3,0)</f>
        <v>unidad</v>
      </c>
      <c r="E130" s="6" t="str">
        <f>VLOOKUP(B130,'Completar SOFSE'!$A$19:$E$462,4,0)</f>
        <v>NUM03230191900N</v>
      </c>
      <c r="F130" s="8" t="str">
        <f>VLOOKUP(B130,'Completar SOFSE'!$A$19:$E$462,5,0)</f>
        <v>O ring superior central 2 de block de cilindros. Motor diesel Caterpillar 3516B. CSR SDD7</v>
      </c>
      <c r="G130" s="103" t="str">
        <f>VLOOKUP(B130,'Completar SOFSE'!$A$19:$F$462,6,0)</f>
        <v>8T-2929</v>
      </c>
      <c r="H130" s="48"/>
      <c r="I130" s="99"/>
      <c r="J130" s="49">
        <f t="shared" si="13"/>
        <v>0</v>
      </c>
      <c r="K130" s="50">
        <f t="shared" si="14"/>
        <v>0</v>
      </c>
    </row>
    <row r="131" spans="2:11" ht="25.5">
      <c r="B131" s="5">
        <f>+'Completar SOFSE'!A137</f>
        <v>117</v>
      </c>
      <c r="C131" s="6">
        <f>VLOOKUP(B131,'Completar SOFSE'!$A$19:$E$462,2,0)</f>
        <v>20</v>
      </c>
      <c r="D131" s="6" t="str">
        <f>VLOOKUP(B131,'Completar SOFSE'!$A$19:$E$462,3,0)</f>
        <v>unidad</v>
      </c>
      <c r="E131" s="6" t="str">
        <f>VLOOKUP(B131,'Completar SOFSE'!$A$19:$E$462,4,0)</f>
        <v>NUM03230192110N</v>
      </c>
      <c r="F131" s="8" t="str">
        <f>VLOOKUP(B131,'Completar SOFSE'!$A$19:$E$462,5,0)</f>
        <v>Sello O ring de Aftercooler. Motor Caterpillar 3516B. Loc CSR SDD7.</v>
      </c>
      <c r="G131" s="103" t="str">
        <f>VLOOKUP(B131,'Completar SOFSE'!$A$19:$F$462,6,0)</f>
        <v>9X-7562</v>
      </c>
      <c r="H131" s="48"/>
      <c r="I131" s="99"/>
      <c r="J131" s="49">
        <f t="shared" si="13"/>
        <v>0</v>
      </c>
      <c r="K131" s="50">
        <f t="shared" si="14"/>
        <v>0</v>
      </c>
    </row>
    <row r="132" spans="2:11" ht="25.5">
      <c r="B132" s="5">
        <f>+'Completar SOFSE'!A138</f>
        <v>118</v>
      </c>
      <c r="C132" s="6">
        <f>VLOOKUP(B132,'Completar SOFSE'!$A$19:$E$462,2,0)</f>
        <v>40</v>
      </c>
      <c r="D132" s="6" t="str">
        <f>VLOOKUP(B132,'Completar SOFSE'!$A$19:$E$462,3,0)</f>
        <v>unidad</v>
      </c>
      <c r="E132" s="6" t="str">
        <f>VLOOKUP(B132,'Completar SOFSE'!$A$19:$E$462,4,0)</f>
        <v>NUM03230192120N</v>
      </c>
      <c r="F132" s="8" t="str">
        <f>VLOOKUP(B132,'Completar SOFSE'!$A$19:$E$462,5,0)</f>
        <v>Sello O ring de Aftercooler. Motor Caterpillar 3516B. Loc CSR SDD7.</v>
      </c>
      <c r="G132" s="103" t="str">
        <f>VLOOKUP(B132,'Completar SOFSE'!$A$19:$F$462,6,0)</f>
        <v>109-7411</v>
      </c>
      <c r="H132" s="48"/>
      <c r="I132" s="99"/>
      <c r="J132" s="49">
        <f t="shared" si="13"/>
        <v>0</v>
      </c>
      <c r="K132" s="50">
        <f t="shared" si="14"/>
        <v>0</v>
      </c>
    </row>
    <row r="133" spans="2:11" ht="25.5">
      <c r="B133" s="5">
        <f>+'Completar SOFSE'!A139</f>
        <v>119</v>
      </c>
      <c r="C133" s="6">
        <f>VLOOKUP(B133,'Completar SOFSE'!$A$19:$E$462,2,0)</f>
        <v>40</v>
      </c>
      <c r="D133" s="6" t="str">
        <f>VLOOKUP(B133,'Completar SOFSE'!$A$19:$E$462,3,0)</f>
        <v>unidad</v>
      </c>
      <c r="E133" s="6" t="str">
        <f>VLOOKUP(B133,'Completar SOFSE'!$A$19:$E$462,4,0)</f>
        <v>NUM03230302660N</v>
      </c>
      <c r="F133" s="8" t="str">
        <f>VLOOKUP(B133,'Completar SOFSE'!$A$19:$E$462,5,0)</f>
        <v>Sello O ring de Tapas de Cilindro de motor diesel Caterpillar 3516B. Loc CSR SDD7</v>
      </c>
      <c r="G133" s="103" t="str">
        <f>VLOOKUP(B133,'Completar SOFSE'!$A$19:$F$462,6,0)</f>
        <v>214-7568</v>
      </c>
      <c r="H133" s="48"/>
      <c r="I133" s="99"/>
      <c r="J133" s="49">
        <f t="shared" si="13"/>
        <v>0</v>
      </c>
      <c r="K133" s="50">
        <f t="shared" si="14"/>
        <v>0</v>
      </c>
    </row>
    <row r="134" spans="2:11" ht="38.25">
      <c r="B134" s="5">
        <f>+'Completar SOFSE'!A140</f>
        <v>120</v>
      </c>
      <c r="C134" s="6">
        <f>VLOOKUP(B134,'Completar SOFSE'!$A$19:$E$462,2,0)</f>
        <v>12</v>
      </c>
      <c r="D134" s="6" t="str">
        <f>VLOOKUP(B134,'Completar SOFSE'!$A$19:$E$462,3,0)</f>
        <v>unidad</v>
      </c>
      <c r="E134" s="6" t="str">
        <f>VLOOKUP(B134,'Completar SOFSE'!$A$19:$E$462,4,0)</f>
        <v>NUM03230531510N</v>
      </c>
      <c r="F134" s="8" t="str">
        <f>VLOOKUP(B134,'Completar SOFSE'!$A$19:$E$462,5,0)</f>
        <v>O ring de adaptador del turbocargador.. Motor diesel Caterpillar 3516B. Locomotoras - CSR SDD7</v>
      </c>
      <c r="G134" s="103" t="str">
        <f>VLOOKUP(B134,'Completar SOFSE'!$A$19:$F$462,6,0)</f>
        <v>3E-6794</v>
      </c>
      <c r="H134" s="48"/>
      <c r="I134" s="99"/>
      <c r="J134" s="49">
        <f t="shared" si="13"/>
        <v>0</v>
      </c>
      <c r="K134" s="50">
        <f t="shared" si="14"/>
        <v>0</v>
      </c>
    </row>
    <row r="135" spans="2:11">
      <c r="B135" s="5">
        <f>+'Completar SOFSE'!A141</f>
        <v>121</v>
      </c>
      <c r="C135" s="6">
        <f>VLOOKUP(B135,'Completar SOFSE'!$A$19:$E$462,2,0)</f>
        <v>19</v>
      </c>
      <c r="D135" s="6" t="str">
        <f>VLOOKUP(B135,'Completar SOFSE'!$A$19:$E$462,3,0)</f>
        <v>unidad</v>
      </c>
      <c r="E135" s="6" t="str">
        <f>VLOOKUP(B135,'Completar SOFSE'!$A$19:$E$462,4,0)</f>
        <v>NUM03230531530N</v>
      </c>
      <c r="F135" s="8" t="str">
        <f>VLOOKUP(B135,'Completar SOFSE'!$A$19:$E$462,5,0)</f>
        <v>O ring. Codo de escape del turbocargador</v>
      </c>
      <c r="G135" s="103" t="str">
        <f>VLOOKUP(B135,'Completar SOFSE'!$A$19:$F$462,6,0)</f>
        <v>7E-2326</v>
      </c>
      <c r="H135" s="48"/>
      <c r="I135" s="99"/>
      <c r="J135" s="49">
        <f t="shared" si="13"/>
        <v>0</v>
      </c>
      <c r="K135" s="50">
        <f t="shared" si="14"/>
        <v>0</v>
      </c>
    </row>
    <row r="136" spans="2:11" ht="38.25">
      <c r="B136" s="5">
        <f>+'Completar SOFSE'!A142</f>
        <v>122</v>
      </c>
      <c r="C136" s="6">
        <f>VLOOKUP(B136,'Completar SOFSE'!$A$19:$E$462,2,0)</f>
        <v>48</v>
      </c>
      <c r="D136" s="6" t="str">
        <f>VLOOKUP(B136,'Completar SOFSE'!$A$19:$E$462,3,0)</f>
        <v>unidad</v>
      </c>
      <c r="E136" s="6" t="str">
        <f>VLOOKUP(B136,'Completar SOFSE'!$A$19:$E$462,4,0)</f>
        <v>NUM03230711140N</v>
      </c>
      <c r="F136" s="8" t="str">
        <f>VLOOKUP(B136,'Completar SOFSE'!$A$19:$E$462,5,0)</f>
        <v>O ring de filtro separador de agua. Sistema de combustible. Motor diesel Caterpillar 3516B. Loc SDD7</v>
      </c>
      <c r="G136" s="103" t="str">
        <f>VLOOKUP(B136,'Completar SOFSE'!$A$19:$F$462,6,0)</f>
        <v>1J-9671</v>
      </c>
      <c r="H136" s="48"/>
      <c r="I136" s="99"/>
      <c r="J136" s="49">
        <f t="shared" si="13"/>
        <v>0</v>
      </c>
      <c r="K136" s="50">
        <f t="shared" si="14"/>
        <v>0</v>
      </c>
    </row>
    <row r="137" spans="2:11" ht="38.25">
      <c r="B137" s="5">
        <f>+'Completar SOFSE'!A143</f>
        <v>123</v>
      </c>
      <c r="C137" s="6">
        <f>VLOOKUP(B137,'Completar SOFSE'!$A$19:$E$462,2,0)</f>
        <v>28</v>
      </c>
      <c r="D137" s="6" t="str">
        <f>VLOOKUP(B137,'Completar SOFSE'!$A$19:$E$462,3,0)</f>
        <v>unidad</v>
      </c>
      <c r="E137" s="6" t="str">
        <f>VLOOKUP(B137,'Completar SOFSE'!$A$19:$E$462,4,0)</f>
        <v>NUM03230711170N</v>
      </c>
      <c r="F137" s="8" t="str">
        <f>VLOOKUP(B137,'Completar SOFSE'!$A$19:$E$462,5,0)</f>
        <v>O ring mayor de descarga. Filtro separador de agua. Sistema de combustible. Motor Caterpillar 3516B</v>
      </c>
      <c r="G137" s="103" t="str">
        <f>VLOOKUP(B137,'Completar SOFSE'!$A$19:$F$462,6,0)</f>
        <v>2M-9780</v>
      </c>
      <c r="H137" s="48"/>
      <c r="I137" s="99"/>
      <c r="J137" s="49">
        <f t="shared" si="13"/>
        <v>0</v>
      </c>
      <c r="K137" s="50">
        <f t="shared" si="14"/>
        <v>0</v>
      </c>
    </row>
    <row r="138" spans="2:11" ht="38.25">
      <c r="B138" s="5">
        <f>+'Completar SOFSE'!A144</f>
        <v>124</v>
      </c>
      <c r="C138" s="6">
        <f>VLOOKUP(B138,'Completar SOFSE'!$A$19:$E$462,2,0)</f>
        <v>38</v>
      </c>
      <c r="D138" s="6" t="str">
        <f>VLOOKUP(B138,'Completar SOFSE'!$A$19:$E$462,3,0)</f>
        <v>unidad</v>
      </c>
      <c r="E138" s="6" t="str">
        <f>VLOOKUP(B138,'Completar SOFSE'!$A$19:$E$462,4,0)</f>
        <v>NUM03230711210N</v>
      </c>
      <c r="F138" s="8" t="str">
        <f>VLOOKUP(B138,'Completar SOFSE'!$A$19:$E$462,5,0)</f>
        <v>O ring menor descarga. Separador de agua. Sistema de combustible. Motor Caterpillar 3516B. CSR SDD7</v>
      </c>
      <c r="G138" s="103" t="str">
        <f>VLOOKUP(B138,'Completar SOFSE'!$A$19:$F$462,6,0)</f>
        <v>4J-5477</v>
      </c>
      <c r="H138" s="48"/>
      <c r="I138" s="99"/>
      <c r="J138" s="49">
        <f t="shared" si="13"/>
        <v>0</v>
      </c>
      <c r="K138" s="50">
        <f t="shared" si="14"/>
        <v>0</v>
      </c>
    </row>
    <row r="139" spans="2:11" ht="38.25">
      <c r="B139" s="5">
        <f>+'Completar SOFSE'!A145</f>
        <v>125</v>
      </c>
      <c r="C139" s="6">
        <f>VLOOKUP(B139,'Completar SOFSE'!$A$19:$E$462,2,0)</f>
        <v>20</v>
      </c>
      <c r="D139" s="6" t="str">
        <f>VLOOKUP(B139,'Completar SOFSE'!$A$19:$E$462,3,0)</f>
        <v>unidad</v>
      </c>
      <c r="E139" s="6" t="str">
        <f>VLOOKUP(B139,'Completar SOFSE'!$A$19:$E$462,4,0)</f>
        <v>NUM03230711260N</v>
      </c>
      <c r="F139" s="8" t="str">
        <f>VLOOKUP(B139,'Completar SOFSE'!$A$19:$E$462,5,0)</f>
        <v>O ring de conector de bomba de transferencia de combustible.. Motor diesel Caterpillar 3516B. SDD7</v>
      </c>
      <c r="G139" s="103" t="str">
        <f>VLOOKUP(B139,'Completar SOFSE'!$A$19:$F$462,6,0)</f>
        <v>238-5080</v>
      </c>
      <c r="H139" s="48"/>
      <c r="I139" s="99"/>
      <c r="J139" s="49">
        <f t="shared" si="13"/>
        <v>0</v>
      </c>
      <c r="K139" s="50">
        <f t="shared" si="14"/>
        <v>0</v>
      </c>
    </row>
    <row r="140" spans="2:11" ht="38.25">
      <c r="B140" s="5">
        <f>+'Completar SOFSE'!A146</f>
        <v>126</v>
      </c>
      <c r="C140" s="6">
        <f>VLOOKUP(B140,'Completar SOFSE'!$A$19:$E$462,2,0)</f>
        <v>20</v>
      </c>
      <c r="D140" s="6" t="str">
        <f>VLOOKUP(B140,'Completar SOFSE'!$A$19:$E$462,3,0)</f>
        <v>unidad</v>
      </c>
      <c r="E140" s="6" t="str">
        <f>VLOOKUP(B140,'Completar SOFSE'!$A$19:$E$462,4,0)</f>
        <v>NUM03230820400N</v>
      </c>
      <c r="F140" s="8" t="str">
        <f>VLOOKUP(B140,'Completar SOFSE'!$A$19:$E$462,5,0)</f>
        <v>O ring de placa. Piping. Sistema de refrigeracion. Motor diesel Caterpillar 3516B. Loc CSR SDD7</v>
      </c>
      <c r="G140" s="103" t="str">
        <f>VLOOKUP(B140,'Completar SOFSE'!$A$19:$F$462,6,0)</f>
        <v>2H-3928</v>
      </c>
      <c r="H140" s="48"/>
      <c r="I140" s="99"/>
      <c r="J140" s="49">
        <f t="shared" si="13"/>
        <v>0</v>
      </c>
      <c r="K140" s="50">
        <f t="shared" si="14"/>
        <v>0</v>
      </c>
    </row>
    <row r="141" spans="2:11" ht="38.25">
      <c r="B141" s="5">
        <f>+'Completar SOFSE'!A147</f>
        <v>127</v>
      </c>
      <c r="C141" s="6">
        <f>VLOOKUP(B141,'Completar SOFSE'!$A$19:$E$462,2,0)</f>
        <v>20</v>
      </c>
      <c r="D141" s="6" t="str">
        <f>VLOOKUP(B141,'Completar SOFSE'!$A$19:$E$462,3,0)</f>
        <v>unidad</v>
      </c>
      <c r="E141" s="6" t="str">
        <f>VLOOKUP(B141,'Completar SOFSE'!$A$19:$E$462,4,0)</f>
        <v>NUM03230820440N</v>
      </c>
      <c r="F141" s="8" t="str">
        <f>VLOOKUP(B141,'Completar SOFSE'!$A$19:$E$462,5,0)</f>
        <v>O ring de codo despues de enfriador. Piping. Sistema de refrigeracion. Motor Caterpillar 3516B. SDD7</v>
      </c>
      <c r="G141" s="103" t="str">
        <f>VLOOKUP(B141,'Completar SOFSE'!$A$19:$F$462,6,0)</f>
        <v>8C-3073</v>
      </c>
      <c r="H141" s="48"/>
      <c r="I141" s="99"/>
      <c r="J141" s="49">
        <f t="shared" si="13"/>
        <v>0</v>
      </c>
      <c r="K141" s="50">
        <f t="shared" si="14"/>
        <v>0</v>
      </c>
    </row>
    <row r="142" spans="2:11" ht="38.25">
      <c r="B142" s="5">
        <f>+'Completar SOFSE'!A148</f>
        <v>128</v>
      </c>
      <c r="C142" s="6">
        <f>VLOOKUP(B142,'Completar SOFSE'!$A$19:$E$462,2,0)</f>
        <v>30</v>
      </c>
      <c r="D142" s="6" t="str">
        <f>VLOOKUP(B142,'Completar SOFSE'!$A$19:$E$462,3,0)</f>
        <v>unidad</v>
      </c>
      <c r="E142" s="6" t="str">
        <f>VLOOKUP(B142,'Completar SOFSE'!$A$19:$E$462,4,0)</f>
        <v>NUM03230820450N</v>
      </c>
      <c r="F142" s="8" t="str">
        <f>VLOOKUP(B142,'Completar SOFSE'!$A$19:$E$462,5,0)</f>
        <v>O ring despues de enfriador. Piping. Sistema de refrigeracion. Motor diesel Caterpillar 3516B. SDD7</v>
      </c>
      <c r="G142" s="103" t="str">
        <f>VLOOKUP(B142,'Completar SOFSE'!$A$19:$F$462,6,0)</f>
        <v>9M-2092</v>
      </c>
      <c r="H142" s="48"/>
      <c r="I142" s="99"/>
      <c r="J142" s="49">
        <f t="shared" si="13"/>
        <v>0</v>
      </c>
      <c r="K142" s="50">
        <f t="shared" si="14"/>
        <v>0</v>
      </c>
    </row>
    <row r="143" spans="2:11" ht="38.25">
      <c r="B143" s="5">
        <f>+'Completar SOFSE'!A149</f>
        <v>129</v>
      </c>
      <c r="C143" s="6">
        <f>VLOOKUP(B143,'Completar SOFSE'!$A$19:$E$462,2,0)</f>
        <v>12</v>
      </c>
      <c r="D143" s="6" t="str">
        <f>VLOOKUP(B143,'Completar SOFSE'!$A$19:$E$462,3,0)</f>
        <v>unidad</v>
      </c>
      <c r="E143" s="6" t="str">
        <f>VLOOKUP(B143,'Completar SOFSE'!$A$19:$E$462,4,0)</f>
        <v>NUM03230930270N</v>
      </c>
      <c r="F143" s="8" t="str">
        <f>VLOOKUP(B143,'Completar SOFSE'!$A$19:$E$462,5,0)</f>
        <v>O ring de conector. Carter de block de cilindros.. Motor diesel Caterpillar 3516B. CSR SDD7</v>
      </c>
      <c r="G143" s="103" t="str">
        <f>VLOOKUP(B143,'Completar SOFSE'!$A$19:$F$462,6,0)</f>
        <v>5P-7818</v>
      </c>
      <c r="H143" s="48"/>
      <c r="I143" s="99"/>
      <c r="J143" s="49">
        <f t="shared" si="13"/>
        <v>0</v>
      </c>
      <c r="K143" s="50">
        <f t="shared" si="14"/>
        <v>0</v>
      </c>
    </row>
    <row r="144" spans="2:11" ht="38.25">
      <c r="B144" s="5">
        <f>+'Completar SOFSE'!A150</f>
        <v>130</v>
      </c>
      <c r="C144" s="6">
        <f>VLOOKUP(B144,'Completar SOFSE'!$A$19:$E$462,2,0)</f>
        <v>12</v>
      </c>
      <c r="D144" s="6" t="str">
        <f>VLOOKUP(B144,'Completar SOFSE'!$A$19:$E$462,3,0)</f>
        <v>unidad</v>
      </c>
      <c r="E144" s="6" t="str">
        <f>VLOOKUP(B144,'Completar SOFSE'!$A$19:$E$462,4,0)</f>
        <v>NUM03230930280N</v>
      </c>
      <c r="F144" s="8" t="str">
        <f>VLOOKUP(B144,'Completar SOFSE'!$A$19:$E$462,5,0)</f>
        <v>O ring del cobertor lateral del block de cilindros.. Motor diesel Caterpillar 3516B. CSR SDD7</v>
      </c>
      <c r="G144" s="103" t="str">
        <f>VLOOKUP(B144,'Completar SOFSE'!$A$19:$F$462,6,0)</f>
        <v>5P-8210</v>
      </c>
      <c r="H144" s="48"/>
      <c r="I144" s="99"/>
      <c r="J144" s="49">
        <f t="shared" si="13"/>
        <v>0</v>
      </c>
      <c r="K144" s="50">
        <f t="shared" si="14"/>
        <v>0</v>
      </c>
    </row>
    <row r="145" spans="2:11" ht="38.25">
      <c r="B145" s="5">
        <f>+'Completar SOFSE'!A151</f>
        <v>131</v>
      </c>
      <c r="C145" s="6">
        <f>VLOOKUP(B145,'Completar SOFSE'!$A$19:$E$462,2,0)</f>
        <v>12</v>
      </c>
      <c r="D145" s="6" t="str">
        <f>VLOOKUP(B145,'Completar SOFSE'!$A$19:$E$462,3,0)</f>
        <v>unidad</v>
      </c>
      <c r="E145" s="6" t="str">
        <f>VLOOKUP(B145,'Completar SOFSE'!$A$19:$E$462,4,0)</f>
        <v>NUM03230930290N</v>
      </c>
      <c r="F145" s="8" t="str">
        <f>VLOOKUP(B145,'Completar SOFSE'!$A$19:$E$462,5,0)</f>
        <v>O ring del adaptador. Carter del block de cilindros. Motor diesel Caterpillar 3516B. CSR SDD7</v>
      </c>
      <c r="G145" s="103" t="str">
        <f>VLOOKUP(B145,'Completar SOFSE'!$A$19:$F$462,6,0)</f>
        <v>5P-8872</v>
      </c>
      <c r="H145" s="48"/>
      <c r="I145" s="99"/>
      <c r="J145" s="49">
        <f t="shared" si="13"/>
        <v>0</v>
      </c>
      <c r="K145" s="50">
        <f t="shared" si="14"/>
        <v>0</v>
      </c>
    </row>
    <row r="146" spans="2:11" ht="38.25">
      <c r="B146" s="5">
        <f>+'Completar SOFSE'!A152</f>
        <v>132</v>
      </c>
      <c r="C146" s="6">
        <f>VLOOKUP(B146,'Completar SOFSE'!$A$19:$E$462,2,0)</f>
        <v>12</v>
      </c>
      <c r="D146" s="6" t="str">
        <f>VLOOKUP(B146,'Completar SOFSE'!$A$19:$E$462,3,0)</f>
        <v>unidad</v>
      </c>
      <c r="E146" s="6" t="str">
        <f>VLOOKUP(B146,'Completar SOFSE'!$A$19:$E$462,4,0)</f>
        <v>NUM03230930320N</v>
      </c>
      <c r="F146" s="8" t="str">
        <f>VLOOKUP(B146,'Completar SOFSE'!$A$19:$E$462,5,0)</f>
        <v>O ring del cobertor de valvula bypass. Sistema de lubricacion. Motor diesel Caterpillar 3516B. SDD7</v>
      </c>
      <c r="G146" s="103" t="str">
        <f>VLOOKUP(B146,'Completar SOFSE'!$A$19:$F$462,6,0)</f>
        <v>6V-8001</v>
      </c>
      <c r="H146" s="48"/>
      <c r="I146" s="99"/>
      <c r="J146" s="49">
        <f t="shared" si="13"/>
        <v>0</v>
      </c>
      <c r="K146" s="50">
        <f t="shared" si="14"/>
        <v>0</v>
      </c>
    </row>
    <row r="147" spans="2:11" ht="25.5">
      <c r="B147" s="5">
        <f>+'Completar SOFSE'!A153</f>
        <v>133</v>
      </c>
      <c r="C147" s="6">
        <f>VLOOKUP(B147,'Completar SOFSE'!$A$19:$E$462,2,0)</f>
        <v>8</v>
      </c>
      <c r="D147" s="6" t="str">
        <f>VLOOKUP(B147,'Completar SOFSE'!$A$19:$E$462,3,0)</f>
        <v>unidad</v>
      </c>
      <c r="E147" s="6" t="str">
        <f>VLOOKUP(B147,'Completar SOFSE'!$A$19:$E$462,4,0)</f>
        <v>NUM03230191070N</v>
      </c>
      <c r="F147" s="8" t="str">
        <f>VLOOKUP(B147,'Completar SOFSE'!$A$19:$E$462,5,0)</f>
        <v>Sello post enfriador. Motor Caterpillar. Loc CSR SDD7.</v>
      </c>
      <c r="G147" s="103" t="str">
        <f>VLOOKUP(B147,'Completar SOFSE'!$A$19:$F$462,6,0)</f>
        <v>107-3758</v>
      </c>
      <c r="H147" s="48"/>
      <c r="I147" s="99"/>
      <c r="J147" s="49">
        <f t="shared" si="13"/>
        <v>0</v>
      </c>
      <c r="K147" s="50">
        <f t="shared" si="14"/>
        <v>0</v>
      </c>
    </row>
    <row r="148" spans="2:11" ht="25.5">
      <c r="B148" s="5">
        <f>+'Completar SOFSE'!A154</f>
        <v>134</v>
      </c>
      <c r="C148" s="6">
        <f>VLOOKUP(B148,'Completar SOFSE'!$A$19:$E$462,2,0)</f>
        <v>15</v>
      </c>
      <c r="D148" s="6" t="str">
        <f>VLOOKUP(B148,'Completar SOFSE'!$A$19:$E$462,3,0)</f>
        <v>unidad</v>
      </c>
      <c r="E148" s="6" t="str">
        <f>VLOOKUP(B148,'Completar SOFSE'!$A$19:$E$462,4,0)</f>
        <v>NUM03230200020N</v>
      </c>
      <c r="F148" s="8" t="str">
        <f>VLOOKUP(B148,'Completar SOFSE'!$A$19:$E$462,5,0)</f>
        <v>SELLO MECANISMO VALVULAS MOTOR CATERPILLAR 3516BHZ1</v>
      </c>
      <c r="G148" s="103" t="str">
        <f>VLOOKUP(B148,'Completar SOFSE'!$A$19:$F$462,6,0)</f>
        <v>240-7032</v>
      </c>
      <c r="H148" s="48"/>
      <c r="I148" s="99"/>
      <c r="J148" s="49">
        <f t="shared" si="13"/>
        <v>0</v>
      </c>
      <c r="K148" s="50">
        <f t="shared" si="14"/>
        <v>0</v>
      </c>
    </row>
    <row r="149" spans="2:11" ht="38.25">
      <c r="B149" s="5">
        <f>+'Completar SOFSE'!A155</f>
        <v>135</v>
      </c>
      <c r="C149" s="6">
        <f>VLOOKUP(B149,'Completar SOFSE'!$A$19:$E$462,2,0)</f>
        <v>48</v>
      </c>
      <c r="D149" s="6" t="str">
        <f>VLOOKUP(B149,'Completar SOFSE'!$A$19:$E$462,3,0)</f>
        <v>unidad</v>
      </c>
      <c r="E149" s="6" t="str">
        <f>VLOOKUP(B149,'Completar SOFSE'!$A$19:$E$462,4,0)</f>
        <v>NUM03230302600N</v>
      </c>
      <c r="F149" s="8" t="str">
        <f>VLOOKUP(B149,'Completar SOFSE'!$A$19:$E$462,5,0)</f>
        <v>Sello integral de Tapas de Cilindro de motor diesel Caterpillar 3516B. Loc CSR SDD7. (127-2176)</v>
      </c>
      <c r="G149" s="103" t="str">
        <f>VLOOKUP(B149,'Completar SOFSE'!$A$19:$F$462,6,0)</f>
        <v>127-2176</v>
      </c>
      <c r="H149" s="48"/>
      <c r="I149" s="99"/>
      <c r="J149" s="49">
        <f t="shared" si="13"/>
        <v>0</v>
      </c>
      <c r="K149" s="50">
        <f t="shared" si="14"/>
        <v>0</v>
      </c>
    </row>
    <row r="150" spans="2:11" ht="25.5">
      <c r="B150" s="5">
        <f>+'Completar SOFSE'!A156</f>
        <v>136</v>
      </c>
      <c r="C150" s="6">
        <f>VLOOKUP(B150,'Completar SOFSE'!$A$19:$E$462,2,0)</f>
        <v>20</v>
      </c>
      <c r="D150" s="6" t="str">
        <f>VLOOKUP(B150,'Completar SOFSE'!$A$19:$E$462,3,0)</f>
        <v>unidad</v>
      </c>
      <c r="E150" s="6" t="str">
        <f>VLOOKUP(B150,'Completar SOFSE'!$A$19:$E$462,4,0)</f>
        <v>NUM03230302670N</v>
      </c>
      <c r="F150" s="8" t="str">
        <f>VLOOKUP(B150,'Completar SOFSE'!$A$19:$E$462,5,0)</f>
        <v>Sello de Tapas de Cilindro de motor diesel Caterpillar 3516B. Loc CSR SDD7</v>
      </c>
      <c r="G150" s="103" t="str">
        <f>VLOOKUP(B150,'Completar SOFSE'!$A$19:$F$462,6,0)</f>
        <v>7N-6806</v>
      </c>
      <c r="H150" s="48"/>
      <c r="I150" s="99"/>
      <c r="J150" s="49">
        <f t="shared" si="13"/>
        <v>0</v>
      </c>
      <c r="K150" s="50">
        <f t="shared" si="14"/>
        <v>0</v>
      </c>
    </row>
    <row r="151" spans="2:11" ht="38.25">
      <c r="B151" s="5">
        <f>+'Completar SOFSE'!A157</f>
        <v>137</v>
      </c>
      <c r="C151" s="6">
        <f>VLOOKUP(B151,'Completar SOFSE'!$A$19:$E$462,2,0)</f>
        <v>64</v>
      </c>
      <c r="D151" s="6" t="str">
        <f>VLOOKUP(B151,'Completar SOFSE'!$A$19:$E$462,3,0)</f>
        <v>unidad</v>
      </c>
      <c r="E151" s="6" t="str">
        <f>VLOOKUP(B151,'Completar SOFSE'!$A$19:$E$462,4,0)</f>
        <v>NUM03230302800N</v>
      </c>
      <c r="F151" s="8" t="str">
        <f>VLOOKUP(B151,'Completar SOFSE'!$A$19:$E$462,5,0)</f>
        <v>Sello de vastago de valvula de Tapas de Cilindro de motor diesel Caterpillar 3516B . Loc CSR SDD7</v>
      </c>
      <c r="G151" s="103" t="str">
        <f>VLOOKUP(B151,'Completar SOFSE'!$A$19:$F$462,6,0)</f>
        <v>197-7006</v>
      </c>
      <c r="H151" s="48"/>
      <c r="I151" s="99"/>
      <c r="J151" s="49">
        <f t="shared" si="13"/>
        <v>0</v>
      </c>
      <c r="K151" s="50">
        <f t="shared" si="14"/>
        <v>0</v>
      </c>
    </row>
    <row r="152" spans="2:11" ht="25.5">
      <c r="B152" s="5">
        <f>+'Completar SOFSE'!A158</f>
        <v>138</v>
      </c>
      <c r="C152" s="6">
        <f>VLOOKUP(B152,'Completar SOFSE'!$A$19:$E$462,2,0)</f>
        <v>30</v>
      </c>
      <c r="D152" s="6" t="str">
        <f>VLOOKUP(B152,'Completar SOFSE'!$A$19:$E$462,3,0)</f>
        <v>unidad</v>
      </c>
      <c r="E152" s="6" t="str">
        <f>VLOOKUP(B152,'Completar SOFSE'!$A$19:$E$462,4,0)</f>
        <v>NUM03230521200N</v>
      </c>
      <c r="F152" s="8" t="str">
        <f>VLOOKUP(B152,'Completar SOFSE'!$A$19:$E$462,5,0)</f>
        <v>Sello. Conjunto fuelles.  Motor Caterpillar 3516B. Loc CSR SDD7.</v>
      </c>
      <c r="G152" s="103" t="str">
        <f>VLOOKUP(B152,'Completar SOFSE'!$A$19:$F$462,6,0)</f>
        <v>428-9130</v>
      </c>
      <c r="H152" s="48"/>
      <c r="I152" s="99"/>
      <c r="J152" s="49">
        <f t="shared" si="13"/>
        <v>0</v>
      </c>
      <c r="K152" s="50">
        <f t="shared" si="14"/>
        <v>0</v>
      </c>
    </row>
    <row r="153" spans="2:11" ht="38.25">
      <c r="B153" s="5">
        <f>+'Completar SOFSE'!A159</f>
        <v>139</v>
      </c>
      <c r="C153" s="6">
        <f>VLOOKUP(B153,'Completar SOFSE'!$A$19:$E$462,2,0)</f>
        <v>12</v>
      </c>
      <c r="D153" s="6" t="str">
        <f>VLOOKUP(B153,'Completar SOFSE'!$A$19:$E$462,3,0)</f>
        <v>unidad</v>
      </c>
      <c r="E153" s="6" t="str">
        <f>VLOOKUP(B153,'Completar SOFSE'!$A$19:$E$462,4,0)</f>
        <v>NUM03230811160N</v>
      </c>
      <c r="F153" s="8" t="str">
        <f>VLOOKUP(B153,'Completar SOFSE'!$A$19:$E$462,5,0)</f>
        <v>Sello de bomba de agua. Sistema de refrigeracion. Motor diesel Caterpillar 3516B. Loc CSR SDD7</v>
      </c>
      <c r="G153" s="103" t="str">
        <f>VLOOKUP(B153,'Completar SOFSE'!$A$19:$F$462,6,0)</f>
        <v>166-4376</v>
      </c>
      <c r="H153" s="48"/>
      <c r="I153" s="99"/>
      <c r="J153" s="49">
        <f t="shared" si="13"/>
        <v>0</v>
      </c>
      <c r="K153" s="50">
        <f t="shared" si="14"/>
        <v>0</v>
      </c>
    </row>
    <row r="154" spans="2:11" ht="25.5">
      <c r="B154" s="5">
        <f>+'Completar SOFSE'!A160</f>
        <v>140</v>
      </c>
      <c r="C154" s="6">
        <f>VLOOKUP(B154,'Completar SOFSE'!$A$19:$E$462,2,0)</f>
        <v>32</v>
      </c>
      <c r="D154" s="6" t="str">
        <f>VLOOKUP(B154,'Completar SOFSE'!$A$19:$E$462,3,0)</f>
        <v>unidad</v>
      </c>
      <c r="E154" s="6" t="str">
        <f>VLOOKUP(B154,'Completar SOFSE'!$A$19:$E$462,4,0)</f>
        <v>NUM03230192160N</v>
      </c>
      <c r="F154" s="8" t="str">
        <f>VLOOKUP(B154,'Completar SOFSE'!$A$19:$E$462,5,0)</f>
        <v>Sello de base de culata. Motor Caterpillar 3516B. Locomotora CSR SDD7.</v>
      </c>
      <c r="G154" s="103" t="str">
        <f>VLOOKUP(B154,'Completar SOFSE'!$A$19:$F$462,6,0)</f>
        <v>061-9456</v>
      </c>
      <c r="H154" s="48"/>
      <c r="I154" s="99"/>
      <c r="J154" s="49">
        <f t="shared" si="13"/>
        <v>0</v>
      </c>
      <c r="K154" s="50">
        <f t="shared" si="14"/>
        <v>0</v>
      </c>
    </row>
    <row r="155" spans="2:11" ht="25.5">
      <c r="B155" s="5">
        <f>+'Completar SOFSE'!A161</f>
        <v>141</v>
      </c>
      <c r="C155" s="6">
        <f>VLOOKUP(B155,'Completar SOFSE'!$A$19:$E$462,2,0)</f>
        <v>10</v>
      </c>
      <c r="D155" s="6" t="str">
        <f>VLOOKUP(B155,'Completar SOFSE'!$A$19:$E$462,3,0)</f>
        <v>unidad</v>
      </c>
      <c r="E155" s="6" t="str">
        <f>VLOOKUP(B155,'Completar SOFSE'!$A$19:$E$462,4,0)</f>
        <v>NUM03230192180N</v>
      </c>
      <c r="F155" s="8" t="str">
        <f>VLOOKUP(B155,'Completar SOFSE'!$A$19:$E$462,5,0)</f>
        <v>Sello de la base de bomba de aceite. Motor Caterpillar 3516B. Locomotora CSR SDD7.</v>
      </c>
      <c r="G155" s="103" t="str">
        <f>VLOOKUP(B155,'Completar SOFSE'!$A$19:$F$462,6,0)</f>
        <v>6V-7681</v>
      </c>
      <c r="H155" s="48"/>
      <c r="I155" s="99"/>
      <c r="J155" s="49">
        <f t="shared" si="13"/>
        <v>0</v>
      </c>
      <c r="K155" s="50">
        <f t="shared" si="14"/>
        <v>0</v>
      </c>
    </row>
    <row r="156" spans="2:11" ht="19.5" customHeight="1" thickBot="1">
      <c r="B156" s="167" t="s">
        <v>18</v>
      </c>
      <c r="C156" s="168"/>
      <c r="D156" s="168"/>
      <c r="E156" s="168"/>
      <c r="F156" s="169"/>
      <c r="G156" s="83"/>
      <c r="H156" s="84"/>
      <c r="I156" s="84"/>
      <c r="J156" s="98">
        <f>SUM(J15:J155)</f>
        <v>0</v>
      </c>
      <c r="K156" s="98">
        <f>SUM(K15:K155)</f>
        <v>0</v>
      </c>
    </row>
    <row r="157" spans="2:11" ht="16.5" customHeight="1" thickBot="1">
      <c r="B157" s="170" t="s">
        <v>19</v>
      </c>
      <c r="C157" s="171"/>
      <c r="D157" s="171"/>
      <c r="E157" s="171"/>
      <c r="F157" s="172"/>
      <c r="G157" s="83"/>
      <c r="H157" s="84"/>
      <c r="I157" s="84"/>
      <c r="J157" s="85"/>
      <c r="K157" s="86">
        <f>J156</f>
        <v>0</v>
      </c>
    </row>
    <row r="158" spans="2:11" ht="18.75" thickBot="1">
      <c r="B158" s="170" t="s">
        <v>0</v>
      </c>
      <c r="C158" s="171"/>
      <c r="D158" s="171"/>
      <c r="E158" s="171"/>
      <c r="F158" s="172"/>
      <c r="G158" s="83"/>
      <c r="H158" s="84"/>
      <c r="I158" s="84"/>
      <c r="J158" s="85"/>
      <c r="K158" s="87">
        <f>+K156+K157</f>
        <v>0</v>
      </c>
    </row>
    <row r="159" spans="2:11" ht="19.5" customHeight="1" thickBot="1">
      <c r="B159" s="146" t="s">
        <v>20</v>
      </c>
      <c r="C159" s="147"/>
      <c r="D159" s="163" t="str">
        <f>+'Completar SOFSE'!B12</f>
        <v>Según Artículo 33 del PCP</v>
      </c>
      <c r="E159" s="163"/>
      <c r="F159" s="163"/>
      <c r="G159" s="163"/>
      <c r="H159" s="163"/>
      <c r="I159" s="163"/>
      <c r="J159" s="163"/>
      <c r="K159" s="164"/>
    </row>
    <row r="160" spans="2:11" ht="18" customHeight="1" thickBot="1">
      <c r="B160" s="146" t="s">
        <v>6</v>
      </c>
      <c r="C160" s="147"/>
      <c r="D160" s="163" t="str">
        <f>+'Completar SOFSE'!B13</f>
        <v>Según Artículo 7 del PCP</v>
      </c>
      <c r="E160" s="163"/>
      <c r="F160" s="163"/>
      <c r="G160" s="163"/>
      <c r="H160" s="163"/>
      <c r="I160" s="163"/>
      <c r="J160" s="163"/>
      <c r="K160" s="164"/>
    </row>
    <row r="161" spans="2:11" ht="18" customHeight="1" thickBot="1">
      <c r="B161" s="146" t="s">
        <v>55</v>
      </c>
      <c r="C161" s="147"/>
      <c r="D161" s="163" t="str">
        <f>+'Completar SOFSE'!B14</f>
        <v>Según Artículo 8 del PCP</v>
      </c>
      <c r="E161" s="163"/>
      <c r="F161" s="163"/>
      <c r="G161" s="163"/>
      <c r="H161" s="163"/>
      <c r="I161" s="163"/>
      <c r="J161" s="163"/>
      <c r="K161" s="164"/>
    </row>
    <row r="162" spans="2:11" ht="24" customHeight="1" thickBot="1">
      <c r="B162" s="146" t="s">
        <v>7</v>
      </c>
      <c r="C162" s="147"/>
      <c r="D162" s="163" t="str">
        <f>+'Completar SOFSE'!B15</f>
        <v>Según Artículo 117 del R.C.C.</v>
      </c>
      <c r="E162" s="163"/>
      <c r="F162" s="163"/>
      <c r="G162" s="163"/>
      <c r="H162" s="163"/>
      <c r="I162" s="163"/>
      <c r="J162" s="163"/>
      <c r="K162" s="164"/>
    </row>
    <row r="163" spans="2:11">
      <c r="B163" s="23"/>
      <c r="C163" s="24"/>
      <c r="D163" s="24"/>
      <c r="E163" s="24"/>
      <c r="F163" s="25"/>
      <c r="G163" s="25"/>
      <c r="H163" s="25"/>
      <c r="I163" s="25"/>
      <c r="J163" s="25"/>
      <c r="K163" s="26"/>
    </row>
    <row r="164" spans="2:11">
      <c r="B164" s="23"/>
      <c r="C164" s="24"/>
      <c r="D164" s="24"/>
      <c r="E164" s="24"/>
      <c r="F164" s="25"/>
      <c r="G164" s="25"/>
      <c r="H164" s="25"/>
      <c r="I164" s="25"/>
      <c r="J164" s="25"/>
      <c r="K164" s="26"/>
    </row>
    <row r="165" spans="2:11">
      <c r="B165" s="23"/>
      <c r="C165" s="24"/>
      <c r="D165" s="24"/>
      <c r="E165" s="24"/>
      <c r="F165" s="25"/>
      <c r="G165" s="25"/>
      <c r="H165" s="25"/>
      <c r="I165" s="25"/>
      <c r="J165" s="25"/>
      <c r="K165" s="26"/>
    </row>
    <row r="166" spans="2:11" ht="13.5" thickBot="1">
      <c r="B166" s="27"/>
      <c r="C166" s="28"/>
      <c r="D166" s="28"/>
      <c r="E166" s="28"/>
      <c r="F166" s="29"/>
      <c r="G166" s="29"/>
      <c r="H166" s="29"/>
      <c r="I166" s="29"/>
      <c r="J166" s="29"/>
      <c r="K166" s="30"/>
    </row>
  </sheetData>
  <mergeCells count="36">
    <mergeCell ref="D162:K162"/>
    <mergeCell ref="J13:J14"/>
    <mergeCell ref="K13:K14"/>
    <mergeCell ref="G13:G14"/>
    <mergeCell ref="B156:F156"/>
    <mergeCell ref="B157:F157"/>
    <mergeCell ref="B158:F158"/>
    <mergeCell ref="B161:C161"/>
    <mergeCell ref="D161:K161"/>
    <mergeCell ref="B2:K4"/>
    <mergeCell ref="B162:C162"/>
    <mergeCell ref="B159:C159"/>
    <mergeCell ref="B160:C160"/>
    <mergeCell ref="B5:C5"/>
    <mergeCell ref="B13:B14"/>
    <mergeCell ref="B8:C10"/>
    <mergeCell ref="H13:H14"/>
    <mergeCell ref="I13:I14"/>
    <mergeCell ref="C13:C14"/>
    <mergeCell ref="D13:D14"/>
    <mergeCell ref="E13:E14"/>
    <mergeCell ref="F13:F14"/>
    <mergeCell ref="I11:K11"/>
    <mergeCell ref="D159:K159"/>
    <mergeCell ref="D160:K160"/>
    <mergeCell ref="I10:K10"/>
    <mergeCell ref="D5:G5"/>
    <mergeCell ref="D6:G6"/>
    <mergeCell ref="D7:G7"/>
    <mergeCell ref="D8:G10"/>
    <mergeCell ref="H5:K5"/>
    <mergeCell ref="B6:C6"/>
    <mergeCell ref="H6:H7"/>
    <mergeCell ref="I8:K8"/>
    <mergeCell ref="I9:K9"/>
    <mergeCell ref="I6:K7"/>
  </mergeCells>
  <dataValidations count="4">
    <dataValidation allowBlank="1" showInputMessage="1" showErrorMessage="1" promptTitle="Completar por el oferente" prompt="Completar por el oferente" sqref="J15:J155 H22:H155 K22:K155"/>
    <dataValidation allowBlank="1" showErrorMessage="1" promptTitle="Completar por el oferente" prompt="Completar por el oferente" sqref="K15:K21"/>
    <dataValidation allowBlank="1" showInputMessage="1" showErrorMessage="1" promptTitle="Completar por el Oferente" prompt=" " sqref="H15:H21"/>
    <dataValidation operator="equal" allowBlank="1" showInputMessage="1" showErrorMessage="1" promptTitle="Completar por el Oferente" prompt=" " sqref="I6 I8:K10"/>
  </dataValidations>
  <pageMargins left="0.70866141732283472" right="0.70866141732283472" top="0.74803149606299213" bottom="0.74803149606299213" header="0.31496062992125984" footer="0.31496062992125984"/>
  <pageSetup paperSize="9" scale="57" fitToHeight="0" orientation="portrait" r:id="rId1"/>
  <rowBreaks count="3" manualBreakCount="3">
    <brk id="56" max="16383" man="1"/>
    <brk id="91" max="16383" man="1"/>
    <brk id="125"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Completar por el oferente" prompt="Completar por el oferente">
          <x14:formula1>
            <xm:f>'Completar SOFSE'!$L$5:$L$7</xm:f>
          </x14:formula1>
          <xm:sqref>I22:I155</xm:sqref>
        </x14:dataValidation>
        <x14:dataValidation type="list" allowBlank="1" showInputMessage="1" showErrorMessage="1" promptTitle="Completar por el oferente" prompt=" ">
          <x14:formula1>
            <xm:f>'Completar SOFSE'!$L$5:$L$7</xm:f>
          </x14:formula1>
          <xm:sqref>I15:I21</xm:sqref>
        </x14:dataValidation>
        <x14:dataValidation type="list" operator="equal" allowBlank="1" showInputMessage="1" showErrorMessage="1" promptTitle="Completar por el Oferente" prompt=" ">
          <x14:formula1>
            <xm:f>'Completar SOFSE'!$I$5:$I$8</xm:f>
          </x14:formula1>
          <xm:sqref>I11:K11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29"/>
  <sheetViews>
    <sheetView tabSelected="1" zoomScale="85" zoomScaleNormal="85" workbookViewId="0">
      <selection activeCell="O11" sqref="O11"/>
    </sheetView>
  </sheetViews>
  <sheetFormatPr baseColWidth="10" defaultRowHeight="12.75"/>
  <cols>
    <col min="1" max="1" width="4.7109375" style="1" customWidth="1"/>
    <col min="2" max="2" width="13.42578125" style="1" customWidth="1"/>
    <col min="3" max="3" width="8.7109375" style="1" bestFit="1" customWidth="1"/>
    <col min="4" max="4" width="9.28515625" style="1" bestFit="1" customWidth="1"/>
    <col min="5" max="5" width="7.140625" style="1" customWidth="1"/>
    <col min="6" max="6" width="17.5703125" style="1" bestFit="1" customWidth="1"/>
    <col min="7" max="7" width="36" style="1" bestFit="1" customWidth="1"/>
    <col min="8" max="8" width="21.85546875" style="1" customWidth="1"/>
    <col min="9" max="9" width="16" style="1" bestFit="1" customWidth="1"/>
    <col min="10" max="11" width="16" style="1" customWidth="1"/>
    <col min="12" max="12" width="17.42578125" style="1" bestFit="1" customWidth="1"/>
    <col min="13" max="16384" width="11.42578125" style="1"/>
  </cols>
  <sheetData>
    <row r="1" spans="2:12">
      <c r="B1" s="44"/>
      <c r="C1" s="44"/>
      <c r="D1" s="44"/>
      <c r="E1" s="44"/>
      <c r="F1" s="44"/>
      <c r="G1" s="45"/>
      <c r="H1" s="45"/>
      <c r="I1" s="45"/>
      <c r="J1" s="45"/>
      <c r="K1" s="45"/>
      <c r="L1" s="45"/>
    </row>
    <row r="2" spans="2:12" ht="13.5" thickBot="1">
      <c r="B2" s="44"/>
      <c r="C2" s="44"/>
      <c r="D2" s="44"/>
      <c r="E2" s="44"/>
      <c r="F2" s="44"/>
      <c r="G2" s="45"/>
      <c r="H2" s="45"/>
      <c r="I2" s="45"/>
      <c r="J2" s="45"/>
      <c r="K2" s="45"/>
      <c r="L2" s="45"/>
    </row>
    <row r="3" spans="2:12" ht="23.25" customHeight="1">
      <c r="B3" s="137" t="s">
        <v>485</v>
      </c>
      <c r="C3" s="138"/>
      <c r="D3" s="138"/>
      <c r="E3" s="138"/>
      <c r="F3" s="138"/>
      <c r="G3" s="138"/>
      <c r="H3" s="138"/>
      <c r="I3" s="138"/>
      <c r="J3" s="138"/>
      <c r="K3" s="138"/>
      <c r="L3" s="139"/>
    </row>
    <row r="4" spans="2:12" ht="13.5" thickBot="1">
      <c r="B4" s="143"/>
      <c r="C4" s="144"/>
      <c r="D4" s="144"/>
      <c r="E4" s="144"/>
      <c r="F4" s="144"/>
      <c r="G4" s="144"/>
      <c r="H4" s="144"/>
      <c r="I4" s="144"/>
      <c r="J4" s="144"/>
      <c r="K4" s="144"/>
      <c r="L4" s="145"/>
    </row>
    <row r="5" spans="2:12" ht="15" thickBot="1">
      <c r="B5" s="225" t="s">
        <v>484</v>
      </c>
      <c r="C5" s="226"/>
      <c r="D5" s="187" t="str">
        <f>+'Completar SOFSE'!B5</f>
        <v>35/2019</v>
      </c>
      <c r="E5" s="187"/>
      <c r="F5" s="187"/>
      <c r="G5" s="187"/>
      <c r="H5" s="188"/>
      <c r="I5" s="206" t="s">
        <v>11</v>
      </c>
      <c r="J5" s="207"/>
      <c r="K5" s="207"/>
      <c r="L5" s="208"/>
    </row>
    <row r="6" spans="2:12" ht="14.25">
      <c r="B6" s="225" t="s">
        <v>25</v>
      </c>
      <c r="C6" s="226"/>
      <c r="D6" s="189" t="str">
        <f>+'Completar SOFSE'!B6</f>
        <v>Licitación Abreviada Nacional e Internacional</v>
      </c>
      <c r="E6" s="189"/>
      <c r="F6" s="189"/>
      <c r="G6" s="189"/>
      <c r="H6" s="190"/>
      <c r="I6" s="211" t="s">
        <v>8</v>
      </c>
      <c r="J6" s="219"/>
      <c r="K6" s="220"/>
      <c r="L6" s="221"/>
    </row>
    <row r="7" spans="2:12" ht="14.25">
      <c r="B7" s="56" t="s">
        <v>50</v>
      </c>
      <c r="C7" s="93"/>
      <c r="D7" s="189" t="str">
        <f>+'Completar SOFSE'!B7</f>
        <v>EX-2019-57953061-APN-SG#SOFSE</v>
      </c>
      <c r="E7" s="189"/>
      <c r="F7" s="189"/>
      <c r="G7" s="189"/>
      <c r="H7" s="190"/>
      <c r="I7" s="212"/>
      <c r="J7" s="222"/>
      <c r="K7" s="223"/>
      <c r="L7" s="224"/>
    </row>
    <row r="8" spans="2:12" ht="25.5" customHeight="1">
      <c r="B8" s="227" t="s">
        <v>9</v>
      </c>
      <c r="C8" s="228"/>
      <c r="D8" s="189" t="str">
        <f>+'Completar SOFSE'!B8</f>
        <v>Adquisición de repuestos motores Caterpillar</v>
      </c>
      <c r="E8" s="189"/>
      <c r="F8" s="189"/>
      <c r="G8" s="189"/>
      <c r="H8" s="190"/>
      <c r="I8" s="57" t="s">
        <v>51</v>
      </c>
      <c r="J8" s="213"/>
      <c r="K8" s="214"/>
      <c r="L8" s="215"/>
    </row>
    <row r="9" spans="2:12" ht="12.75" customHeight="1">
      <c r="B9" s="227"/>
      <c r="C9" s="228"/>
      <c r="D9" s="189"/>
      <c r="E9" s="189"/>
      <c r="F9" s="189"/>
      <c r="G9" s="189"/>
      <c r="H9" s="190"/>
      <c r="I9" s="58" t="s">
        <v>1</v>
      </c>
      <c r="J9" s="213"/>
      <c r="K9" s="214"/>
      <c r="L9" s="215"/>
    </row>
    <row r="10" spans="2:12" ht="18" customHeight="1">
      <c r="B10" s="227"/>
      <c r="C10" s="228"/>
      <c r="D10" s="189"/>
      <c r="E10" s="189"/>
      <c r="F10" s="189"/>
      <c r="G10" s="189"/>
      <c r="H10" s="190"/>
      <c r="I10" s="58" t="s">
        <v>2</v>
      </c>
      <c r="J10" s="216"/>
      <c r="K10" s="217"/>
      <c r="L10" s="218"/>
    </row>
    <row r="11" spans="2:12" ht="15" customHeight="1">
      <c r="B11" s="59" t="s">
        <v>17</v>
      </c>
      <c r="C11" s="66"/>
      <c r="D11" s="132" t="str">
        <f>+'Completar SOFSE'!B11</f>
        <v>Por renglón</v>
      </c>
      <c r="E11" s="132"/>
      <c r="F11" s="132"/>
      <c r="G11" s="132"/>
      <c r="H11" s="80"/>
      <c r="I11" s="70" t="s">
        <v>5</v>
      </c>
      <c r="J11" s="160"/>
      <c r="K11" s="161"/>
      <c r="L11" s="162"/>
    </row>
    <row r="12" spans="2:12" ht="15.75" customHeight="1" thickBot="1">
      <c r="B12" s="67"/>
      <c r="C12" s="66"/>
      <c r="D12" s="66"/>
      <c r="E12" s="66"/>
      <c r="F12" s="66"/>
      <c r="G12" s="66"/>
      <c r="H12" s="82"/>
      <c r="I12" s="71"/>
      <c r="J12" s="209"/>
      <c r="K12" s="209"/>
      <c r="L12" s="210"/>
    </row>
    <row r="13" spans="2:12" ht="13.5" thickBot="1">
      <c r="B13" s="229" t="s">
        <v>48</v>
      </c>
      <c r="C13" s="231" t="s">
        <v>54</v>
      </c>
      <c r="D13" s="231" t="s">
        <v>10</v>
      </c>
      <c r="E13" s="231" t="s">
        <v>3</v>
      </c>
      <c r="F13" s="231" t="s">
        <v>4</v>
      </c>
      <c r="G13" s="191" t="s">
        <v>30</v>
      </c>
      <c r="H13" s="191" t="s">
        <v>53</v>
      </c>
      <c r="I13" s="203" t="s">
        <v>35</v>
      </c>
      <c r="J13" s="204"/>
      <c r="K13" s="204"/>
      <c r="L13" s="205"/>
    </row>
    <row r="14" spans="2:12" ht="13.5" thickBot="1">
      <c r="B14" s="230"/>
      <c r="C14" s="232"/>
      <c r="D14" s="232"/>
      <c r="E14" s="232"/>
      <c r="F14" s="232"/>
      <c r="G14" s="192"/>
      <c r="H14" s="192"/>
      <c r="I14" s="76" t="s">
        <v>36</v>
      </c>
      <c r="J14" s="77" t="s">
        <v>37</v>
      </c>
      <c r="K14" s="78" t="s">
        <v>38</v>
      </c>
      <c r="L14" s="79" t="s">
        <v>18</v>
      </c>
    </row>
    <row r="15" spans="2:12" ht="15" customHeight="1">
      <c r="B15" s="68" t="s">
        <v>39</v>
      </c>
      <c r="C15" s="182">
        <f>+'Completar SOFSE'!A21</f>
        <v>1</v>
      </c>
      <c r="D15" s="173">
        <f>VLOOKUP(C15,'Completar SOFSE'!$A$19:$E$462,2,0)</f>
        <v>1</v>
      </c>
      <c r="E15" s="173" t="str">
        <f>VLOOKUP(C15,'Completar SOFSE'!$A$19:$E$462,3,0)</f>
        <v>unidad</v>
      </c>
      <c r="F15" s="173" t="str">
        <f>VLOOKUP(C15,'Completar SOFSE'!$A$19:$E$462,4,0)</f>
        <v>NUM03230501100N</v>
      </c>
      <c r="G15" s="176" t="str">
        <f>VLOOKUP(C15,'Completar SOFSE'!$A$19:$E$462,5,0)</f>
        <v>Equipo porta filtros de aire. Sistema de admision. Locomotora CSR SDD7.</v>
      </c>
      <c r="H15" s="179" t="str">
        <f>VLOOKUP(C15,'Completar SOFSE'!$A$19:$F$462,6,0)</f>
        <v>4P-0559</v>
      </c>
      <c r="I15" s="60"/>
      <c r="J15" s="72"/>
      <c r="K15" s="73"/>
      <c r="L15" s="22">
        <f>I15*$D$15+J15*$D$15+K15*$D$15</f>
        <v>0</v>
      </c>
    </row>
    <row r="16" spans="2:12" ht="15" customHeight="1">
      <c r="B16" s="69" t="s">
        <v>40</v>
      </c>
      <c r="C16" s="183"/>
      <c r="D16" s="174"/>
      <c r="E16" s="174"/>
      <c r="F16" s="174"/>
      <c r="G16" s="177"/>
      <c r="H16" s="180"/>
      <c r="I16" s="61"/>
      <c r="J16" s="74"/>
      <c r="K16" s="75"/>
      <c r="L16" s="50">
        <f t="shared" ref="L16:L19" si="0">I16*$D$15+J16*$D$15+K16*$D$15</f>
        <v>0</v>
      </c>
    </row>
    <row r="17" spans="2:12" ht="15" customHeight="1">
      <c r="B17" s="69" t="s">
        <v>41</v>
      </c>
      <c r="C17" s="183"/>
      <c r="D17" s="174"/>
      <c r="E17" s="174"/>
      <c r="F17" s="174"/>
      <c r="G17" s="177"/>
      <c r="H17" s="180"/>
      <c r="I17" s="61"/>
      <c r="J17" s="74"/>
      <c r="K17" s="75"/>
      <c r="L17" s="50">
        <f t="shared" si="0"/>
        <v>0</v>
      </c>
    </row>
    <row r="18" spans="2:12" ht="15" customHeight="1">
      <c r="B18" s="69" t="s">
        <v>42</v>
      </c>
      <c r="C18" s="183"/>
      <c r="D18" s="174"/>
      <c r="E18" s="174"/>
      <c r="F18" s="174"/>
      <c r="G18" s="177"/>
      <c r="H18" s="180"/>
      <c r="I18" s="61"/>
      <c r="J18" s="48"/>
      <c r="K18" s="75"/>
      <c r="L18" s="50">
        <f t="shared" si="0"/>
        <v>0</v>
      </c>
    </row>
    <row r="19" spans="2:12" ht="15.75" customHeight="1" thickBot="1">
      <c r="B19" s="69" t="s">
        <v>43</v>
      </c>
      <c r="C19" s="184"/>
      <c r="D19" s="175"/>
      <c r="E19" s="175"/>
      <c r="F19" s="175"/>
      <c r="G19" s="178"/>
      <c r="H19" s="181"/>
      <c r="I19" s="62"/>
      <c r="J19" s="51"/>
      <c r="K19" s="63"/>
      <c r="L19" s="50">
        <f t="shared" si="0"/>
        <v>0</v>
      </c>
    </row>
    <row r="20" spans="2:12" ht="15" customHeight="1">
      <c r="B20" s="68" t="s">
        <v>39</v>
      </c>
      <c r="C20" s="182">
        <f>+C15+1</f>
        <v>2</v>
      </c>
      <c r="D20" s="173">
        <f>VLOOKUP(C20,'Completar SOFSE'!$A$19:$E$462,2,0)</f>
        <v>14</v>
      </c>
      <c r="E20" s="173" t="str">
        <f>VLOOKUP(C20,'Completar SOFSE'!$A$19:$E$462,3,0)</f>
        <v>unidad</v>
      </c>
      <c r="F20" s="173" t="str">
        <f>VLOOKUP(C20,'Completar SOFSE'!$A$19:$E$462,4,0)</f>
        <v>NUM03230521000N</v>
      </c>
      <c r="G20" s="176" t="str">
        <f>VLOOKUP(C20,'Completar SOFSE'!$A$19:$E$462,5,0)</f>
        <v>Conjunto de fuelles.  Motor Caterpillar 3516B. Loc CSR SDD7.</v>
      </c>
      <c r="H20" s="179" t="str">
        <f>VLOOKUP(C20,'Completar SOFSE'!$A$19:$F$462,6,0)</f>
        <v>207-1364</v>
      </c>
      <c r="I20" s="64"/>
      <c r="J20" s="75"/>
      <c r="K20" s="75"/>
      <c r="L20" s="22">
        <f>I20*$D$20+J20*$D$20+K20*$D$20</f>
        <v>0</v>
      </c>
    </row>
    <row r="21" spans="2:12">
      <c r="B21" s="69" t="s">
        <v>40</v>
      </c>
      <c r="C21" s="183"/>
      <c r="D21" s="174"/>
      <c r="E21" s="174"/>
      <c r="F21" s="174"/>
      <c r="G21" s="177"/>
      <c r="H21" s="180"/>
      <c r="I21" s="61"/>
      <c r="J21" s="75"/>
      <c r="K21" s="75"/>
      <c r="L21" s="50">
        <f t="shared" ref="L21:L24" si="1">I21*$D$20+J21*$D$20+K21*$D$20</f>
        <v>0</v>
      </c>
    </row>
    <row r="22" spans="2:12">
      <c r="B22" s="69" t="s">
        <v>41</v>
      </c>
      <c r="C22" s="183"/>
      <c r="D22" s="174"/>
      <c r="E22" s="174"/>
      <c r="F22" s="174"/>
      <c r="G22" s="177"/>
      <c r="H22" s="180"/>
      <c r="I22" s="61"/>
      <c r="J22" s="75"/>
      <c r="K22" s="75"/>
      <c r="L22" s="50">
        <f t="shared" si="1"/>
        <v>0</v>
      </c>
    </row>
    <row r="23" spans="2:12">
      <c r="B23" s="69" t="s">
        <v>42</v>
      </c>
      <c r="C23" s="183"/>
      <c r="D23" s="174"/>
      <c r="E23" s="174"/>
      <c r="F23" s="174"/>
      <c r="G23" s="177"/>
      <c r="H23" s="180"/>
      <c r="I23" s="61"/>
      <c r="J23" s="48"/>
      <c r="K23" s="75"/>
      <c r="L23" s="50">
        <f t="shared" si="1"/>
        <v>0</v>
      </c>
    </row>
    <row r="24" spans="2:12" ht="13.5" thickBot="1">
      <c r="B24" s="69" t="s">
        <v>43</v>
      </c>
      <c r="C24" s="184"/>
      <c r="D24" s="175"/>
      <c r="E24" s="175"/>
      <c r="F24" s="175"/>
      <c r="G24" s="178"/>
      <c r="H24" s="181"/>
      <c r="I24" s="62"/>
      <c r="J24" s="51"/>
      <c r="K24" s="63"/>
      <c r="L24" s="52">
        <f t="shared" si="1"/>
        <v>0</v>
      </c>
    </row>
    <row r="25" spans="2:12" ht="15" customHeight="1">
      <c r="B25" s="68" t="s">
        <v>39</v>
      </c>
      <c r="C25" s="182">
        <f t="shared" ref="C25" si="2">+C20+1</f>
        <v>3</v>
      </c>
      <c r="D25" s="173">
        <f>VLOOKUP(C25,'Completar SOFSE'!$A$19:$E$462,2,0)</f>
        <v>8</v>
      </c>
      <c r="E25" s="173" t="str">
        <f>VLOOKUP(C25,'Completar SOFSE'!$A$19:$E$462,3,0)</f>
        <v>unidad</v>
      </c>
      <c r="F25" s="173" t="str">
        <f>VLOOKUP(C25,'Completar SOFSE'!$A$19:$E$462,4,0)</f>
        <v>NUM03230191700N</v>
      </c>
      <c r="G25" s="176" t="str">
        <f>VLOOKUP(C25,'Completar SOFSE'!$A$19:$E$462,5,0)</f>
        <v>Respiradero. Carter de block de cilindros. Motor diesel Caterpillar 3516B. Locomotoras - CSR SDD7</v>
      </c>
      <c r="H25" s="179" t="str">
        <f>VLOOKUP(C25,'Completar SOFSE'!$A$19:$F$462,6,0)</f>
        <v>4W-3027</v>
      </c>
      <c r="I25" s="64"/>
      <c r="J25" s="75"/>
      <c r="K25" s="75"/>
      <c r="L25" s="46">
        <f>I25*$D$25+J25*$D$25+K25*$D$25</f>
        <v>0</v>
      </c>
    </row>
    <row r="26" spans="2:12">
      <c r="B26" s="69" t="s">
        <v>40</v>
      </c>
      <c r="C26" s="183"/>
      <c r="D26" s="174"/>
      <c r="E26" s="174"/>
      <c r="F26" s="174"/>
      <c r="G26" s="177"/>
      <c r="H26" s="180"/>
      <c r="I26" s="61"/>
      <c r="J26" s="75"/>
      <c r="K26" s="75"/>
      <c r="L26" s="46">
        <f t="shared" ref="L26:L29" si="3">I26*$D$25+J26*$D$25+K26*$D$25</f>
        <v>0</v>
      </c>
    </row>
    <row r="27" spans="2:12">
      <c r="B27" s="69" t="s">
        <v>41</v>
      </c>
      <c r="C27" s="183"/>
      <c r="D27" s="174"/>
      <c r="E27" s="174"/>
      <c r="F27" s="174"/>
      <c r="G27" s="177"/>
      <c r="H27" s="180"/>
      <c r="I27" s="61"/>
      <c r="J27" s="75"/>
      <c r="K27" s="75"/>
      <c r="L27" s="46">
        <f t="shared" si="3"/>
        <v>0</v>
      </c>
    </row>
    <row r="28" spans="2:12">
      <c r="B28" s="69" t="s">
        <v>42</v>
      </c>
      <c r="C28" s="183"/>
      <c r="D28" s="174"/>
      <c r="E28" s="174"/>
      <c r="F28" s="174"/>
      <c r="G28" s="177"/>
      <c r="H28" s="180"/>
      <c r="I28" s="61"/>
      <c r="J28" s="48"/>
      <c r="K28" s="75"/>
      <c r="L28" s="46">
        <f t="shared" si="3"/>
        <v>0</v>
      </c>
    </row>
    <row r="29" spans="2:12" ht="13.5" thickBot="1">
      <c r="B29" s="69" t="s">
        <v>43</v>
      </c>
      <c r="C29" s="184"/>
      <c r="D29" s="175"/>
      <c r="E29" s="175"/>
      <c r="F29" s="175"/>
      <c r="G29" s="178"/>
      <c r="H29" s="181"/>
      <c r="I29" s="62"/>
      <c r="J29" s="51"/>
      <c r="K29" s="63"/>
      <c r="L29" s="52">
        <f t="shared" si="3"/>
        <v>0</v>
      </c>
    </row>
    <row r="30" spans="2:12" ht="15" customHeight="1">
      <c r="B30" s="68" t="s">
        <v>39</v>
      </c>
      <c r="C30" s="182">
        <f t="shared" ref="C30" si="4">+C25+1</f>
        <v>4</v>
      </c>
      <c r="D30" s="173">
        <f>VLOOKUP(C30,'Completar SOFSE'!$A$19:$E$462,2,0)</f>
        <v>8</v>
      </c>
      <c r="E30" s="173" t="str">
        <f>VLOOKUP(C30,'Completar SOFSE'!$A$19:$E$462,3,0)</f>
        <v>unidad</v>
      </c>
      <c r="F30" s="173" t="str">
        <f>VLOOKUP(C30,'Completar SOFSE'!$A$19:$E$462,4,0)</f>
        <v>NUM03230191840N</v>
      </c>
      <c r="G30" s="176" t="str">
        <f>VLOOKUP(C30,'Completar SOFSE'!$A$19:$E$462,5,0)</f>
        <v>Espaciador buje de montaje de aislamiento. Sistema de arranque. Motor diesel Caterpillar 3516B.</v>
      </c>
      <c r="H30" s="179" t="str">
        <f>VLOOKUP(C30,'Completar SOFSE'!$A$19:$F$462,6,0)</f>
        <v>6I-1418</v>
      </c>
      <c r="I30" s="64"/>
      <c r="J30" s="75"/>
      <c r="K30" s="75"/>
      <c r="L30" s="46">
        <f>I30*$D$30+J30*$D$30+K30*$D$30</f>
        <v>0</v>
      </c>
    </row>
    <row r="31" spans="2:12">
      <c r="B31" s="69" t="s">
        <v>40</v>
      </c>
      <c r="C31" s="183"/>
      <c r="D31" s="174"/>
      <c r="E31" s="174"/>
      <c r="F31" s="174"/>
      <c r="G31" s="177"/>
      <c r="H31" s="180"/>
      <c r="I31" s="61"/>
      <c r="J31" s="75"/>
      <c r="K31" s="75"/>
      <c r="L31" s="46">
        <f t="shared" ref="L31:L34" si="5">I31*$D$30+J31*$D$30+K31*$D$30</f>
        <v>0</v>
      </c>
    </row>
    <row r="32" spans="2:12">
      <c r="B32" s="69" t="s">
        <v>41</v>
      </c>
      <c r="C32" s="183"/>
      <c r="D32" s="174"/>
      <c r="E32" s="174"/>
      <c r="F32" s="174"/>
      <c r="G32" s="177"/>
      <c r="H32" s="180"/>
      <c r="I32" s="61"/>
      <c r="J32" s="75"/>
      <c r="K32" s="75"/>
      <c r="L32" s="46">
        <f t="shared" si="5"/>
        <v>0</v>
      </c>
    </row>
    <row r="33" spans="2:12">
      <c r="B33" s="69" t="s">
        <v>42</v>
      </c>
      <c r="C33" s="183"/>
      <c r="D33" s="174"/>
      <c r="E33" s="174"/>
      <c r="F33" s="174"/>
      <c r="G33" s="177"/>
      <c r="H33" s="180"/>
      <c r="I33" s="61"/>
      <c r="J33" s="48"/>
      <c r="K33" s="75"/>
      <c r="L33" s="46">
        <f t="shared" si="5"/>
        <v>0</v>
      </c>
    </row>
    <row r="34" spans="2:12" ht="13.5" thickBot="1">
      <c r="B34" s="69" t="s">
        <v>43</v>
      </c>
      <c r="C34" s="184"/>
      <c r="D34" s="175"/>
      <c r="E34" s="175"/>
      <c r="F34" s="175"/>
      <c r="G34" s="178"/>
      <c r="H34" s="181"/>
      <c r="I34" s="62"/>
      <c r="J34" s="51"/>
      <c r="K34" s="63"/>
      <c r="L34" s="52">
        <f t="shared" si="5"/>
        <v>0</v>
      </c>
    </row>
    <row r="35" spans="2:12" ht="15" customHeight="1">
      <c r="B35" s="68" t="s">
        <v>39</v>
      </c>
      <c r="C35" s="182">
        <f t="shared" ref="C35" si="6">+C30+1</f>
        <v>5</v>
      </c>
      <c r="D35" s="173">
        <f>VLOOKUP(C35,'Completar SOFSE'!$A$19:$E$462,2,0)</f>
        <v>48</v>
      </c>
      <c r="E35" s="173" t="str">
        <f>VLOOKUP(C35,'Completar SOFSE'!$A$19:$E$462,3,0)</f>
        <v>unidad</v>
      </c>
      <c r="F35" s="173" t="str">
        <f>VLOOKUP(C35,'Completar SOFSE'!$A$19:$E$462,4,0)</f>
        <v>NUM03230191910N</v>
      </c>
      <c r="G35" s="176" t="str">
        <f>VLOOKUP(C35,'Completar SOFSE'!$A$19:$E$462,5,0)</f>
        <v>Anillo de retencion pastilla entre balancin y valvula. Tapa de cilindros. Motor Caterpillar 3516B.</v>
      </c>
      <c r="H35" s="179" t="str">
        <f>VLOOKUP(C35,'Completar SOFSE'!$A$19:$F$462,6,0)</f>
        <v>9F-7707</v>
      </c>
      <c r="I35" s="64"/>
      <c r="J35" s="75"/>
      <c r="K35" s="75"/>
      <c r="L35" s="46">
        <f>I35*$D$35+J35*$D$35+K35*$D$35</f>
        <v>0</v>
      </c>
    </row>
    <row r="36" spans="2:12">
      <c r="B36" s="69" t="s">
        <v>40</v>
      </c>
      <c r="C36" s="183"/>
      <c r="D36" s="174"/>
      <c r="E36" s="174"/>
      <c r="F36" s="174"/>
      <c r="G36" s="177"/>
      <c r="H36" s="180"/>
      <c r="I36" s="61"/>
      <c r="J36" s="75"/>
      <c r="K36" s="75"/>
      <c r="L36" s="46">
        <f t="shared" ref="L36:L39" si="7">I36*$D$35+J36*$D$35+K36*$D$35</f>
        <v>0</v>
      </c>
    </row>
    <row r="37" spans="2:12">
      <c r="B37" s="69" t="s">
        <v>41</v>
      </c>
      <c r="C37" s="183"/>
      <c r="D37" s="174"/>
      <c r="E37" s="174"/>
      <c r="F37" s="174"/>
      <c r="G37" s="177"/>
      <c r="H37" s="180"/>
      <c r="I37" s="61"/>
      <c r="J37" s="75"/>
      <c r="K37" s="75"/>
      <c r="L37" s="46">
        <f t="shared" si="7"/>
        <v>0</v>
      </c>
    </row>
    <row r="38" spans="2:12">
      <c r="B38" s="69" t="s">
        <v>42</v>
      </c>
      <c r="C38" s="183"/>
      <c r="D38" s="174"/>
      <c r="E38" s="174"/>
      <c r="F38" s="174"/>
      <c r="G38" s="177"/>
      <c r="H38" s="180"/>
      <c r="I38" s="61"/>
      <c r="J38" s="48"/>
      <c r="K38" s="75"/>
      <c r="L38" s="46">
        <f t="shared" si="7"/>
        <v>0</v>
      </c>
    </row>
    <row r="39" spans="2:12" ht="13.5" thickBot="1">
      <c r="B39" s="69" t="s">
        <v>43</v>
      </c>
      <c r="C39" s="184"/>
      <c r="D39" s="175"/>
      <c r="E39" s="175"/>
      <c r="F39" s="175"/>
      <c r="G39" s="178"/>
      <c r="H39" s="181"/>
      <c r="I39" s="62"/>
      <c r="J39" s="51"/>
      <c r="K39" s="63"/>
      <c r="L39" s="52">
        <f t="shared" si="7"/>
        <v>0</v>
      </c>
    </row>
    <row r="40" spans="2:12" ht="15" customHeight="1">
      <c r="B40" s="68" t="s">
        <v>39</v>
      </c>
      <c r="C40" s="182">
        <f t="shared" ref="C40" si="8">+C35+1</f>
        <v>6</v>
      </c>
      <c r="D40" s="173">
        <f>VLOOKUP(C40,'Completar SOFSE'!$A$19:$E$462,2,0)</f>
        <v>16</v>
      </c>
      <c r="E40" s="173" t="str">
        <f>VLOOKUP(C40,'Completar SOFSE'!$A$19:$E$462,3,0)</f>
        <v>unidad</v>
      </c>
      <c r="F40" s="173" t="str">
        <f>VLOOKUP(C40,'Completar SOFSE'!$A$19:$E$462,4,0)</f>
        <v>NUM03230191940N</v>
      </c>
      <c r="G40" s="176" t="str">
        <f>VLOOKUP(C40,'Completar SOFSE'!$A$19:$E$462,5,0)</f>
        <v>Reten de arandela. Mecanismo de valvulas. Tapa de cilindros. Motor diesel Caterpillar 3516B.</v>
      </c>
      <c r="H40" s="179" t="str">
        <f>VLOOKUP(C40,'Completar SOFSE'!$A$19:$F$462,6,0)</f>
        <v>100-3877</v>
      </c>
      <c r="I40" s="64"/>
      <c r="J40" s="75"/>
      <c r="K40" s="75"/>
      <c r="L40" s="46">
        <f>I40*$D$40+J40*$D$40+K40*$D$40</f>
        <v>0</v>
      </c>
    </row>
    <row r="41" spans="2:12">
      <c r="B41" s="69" t="s">
        <v>40</v>
      </c>
      <c r="C41" s="183"/>
      <c r="D41" s="174"/>
      <c r="E41" s="174"/>
      <c r="F41" s="174"/>
      <c r="G41" s="177"/>
      <c r="H41" s="180"/>
      <c r="I41" s="61"/>
      <c r="J41" s="75"/>
      <c r="K41" s="75"/>
      <c r="L41" s="46">
        <f t="shared" ref="L41:L44" si="9">I41*$D$40+J41*$D$40+K41*$D$40</f>
        <v>0</v>
      </c>
    </row>
    <row r="42" spans="2:12">
      <c r="B42" s="69" t="s">
        <v>41</v>
      </c>
      <c r="C42" s="183"/>
      <c r="D42" s="174"/>
      <c r="E42" s="174"/>
      <c r="F42" s="174"/>
      <c r="G42" s="177"/>
      <c r="H42" s="180"/>
      <c r="I42" s="61"/>
      <c r="J42" s="75"/>
      <c r="K42" s="75"/>
      <c r="L42" s="46">
        <f t="shared" si="9"/>
        <v>0</v>
      </c>
    </row>
    <row r="43" spans="2:12">
      <c r="B43" s="69" t="s">
        <v>42</v>
      </c>
      <c r="C43" s="183"/>
      <c r="D43" s="174"/>
      <c r="E43" s="174"/>
      <c r="F43" s="174"/>
      <c r="G43" s="177"/>
      <c r="H43" s="180"/>
      <c r="I43" s="61"/>
      <c r="J43" s="48"/>
      <c r="K43" s="75"/>
      <c r="L43" s="46">
        <f t="shared" si="9"/>
        <v>0</v>
      </c>
    </row>
    <row r="44" spans="2:12" ht="13.5" thickBot="1">
      <c r="B44" s="69" t="s">
        <v>43</v>
      </c>
      <c r="C44" s="184"/>
      <c r="D44" s="175"/>
      <c r="E44" s="175"/>
      <c r="F44" s="175"/>
      <c r="G44" s="178"/>
      <c r="H44" s="181"/>
      <c r="I44" s="62"/>
      <c r="J44" s="51"/>
      <c r="K44" s="63"/>
      <c r="L44" s="52">
        <f t="shared" si="9"/>
        <v>0</v>
      </c>
    </row>
    <row r="45" spans="2:12" ht="15" customHeight="1">
      <c r="B45" s="68" t="s">
        <v>39</v>
      </c>
      <c r="C45" s="182">
        <f t="shared" ref="C45" si="10">+C40+1</f>
        <v>7</v>
      </c>
      <c r="D45" s="173">
        <f>VLOOKUP(C45,'Completar SOFSE'!$A$19:$E$462,2,0)</f>
        <v>16</v>
      </c>
      <c r="E45" s="173" t="str">
        <f>VLOOKUP(C45,'Completar SOFSE'!$A$19:$E$462,3,0)</f>
        <v>unidad</v>
      </c>
      <c r="F45" s="173" t="str">
        <f>VLOOKUP(C45,'Completar SOFSE'!$A$19:$E$462,4,0)</f>
        <v>NUM03230191960N</v>
      </c>
      <c r="G45" s="176" t="str">
        <f>VLOOKUP(C45,'Completar SOFSE'!$A$19:$E$462,5,0)</f>
        <v>Varilla de empuje. Mecanismo de valvulas. Tapa de cilindros. Motor diesel Caterpillar 3516B.</v>
      </c>
      <c r="H45" s="179" t="str">
        <f>VLOOKUP(C45,'Completar SOFSE'!$A$19:$F$462,6,0)</f>
        <v>100-3879</v>
      </c>
      <c r="I45" s="64"/>
      <c r="J45" s="75"/>
      <c r="K45" s="75"/>
      <c r="L45" s="46">
        <f>I45*$D$45+J45*$D$45+K45*$D$45</f>
        <v>0</v>
      </c>
    </row>
    <row r="46" spans="2:12">
      <c r="B46" s="69" t="s">
        <v>40</v>
      </c>
      <c r="C46" s="183"/>
      <c r="D46" s="174"/>
      <c r="E46" s="174"/>
      <c r="F46" s="174"/>
      <c r="G46" s="177"/>
      <c r="H46" s="180"/>
      <c r="I46" s="61"/>
      <c r="J46" s="75"/>
      <c r="K46" s="75"/>
      <c r="L46" s="46">
        <f t="shared" ref="L46:L49" si="11">I46*$D$45+J46*$D$45+K46*$D$45</f>
        <v>0</v>
      </c>
    </row>
    <row r="47" spans="2:12">
      <c r="B47" s="69" t="s">
        <v>41</v>
      </c>
      <c r="C47" s="183"/>
      <c r="D47" s="174"/>
      <c r="E47" s="174"/>
      <c r="F47" s="174"/>
      <c r="G47" s="177"/>
      <c r="H47" s="180"/>
      <c r="I47" s="61"/>
      <c r="J47" s="75"/>
      <c r="K47" s="75"/>
      <c r="L47" s="46">
        <f t="shared" si="11"/>
        <v>0</v>
      </c>
    </row>
    <row r="48" spans="2:12">
      <c r="B48" s="69" t="s">
        <v>42</v>
      </c>
      <c r="C48" s="183"/>
      <c r="D48" s="174"/>
      <c r="E48" s="174"/>
      <c r="F48" s="174"/>
      <c r="G48" s="177"/>
      <c r="H48" s="180"/>
      <c r="I48" s="61"/>
      <c r="J48" s="48"/>
      <c r="K48" s="75"/>
      <c r="L48" s="46">
        <f t="shared" si="11"/>
        <v>0</v>
      </c>
    </row>
    <row r="49" spans="2:12" ht="13.5" thickBot="1">
      <c r="B49" s="69" t="s">
        <v>43</v>
      </c>
      <c r="C49" s="184"/>
      <c r="D49" s="175"/>
      <c r="E49" s="175"/>
      <c r="F49" s="175"/>
      <c r="G49" s="178"/>
      <c r="H49" s="181"/>
      <c r="I49" s="62"/>
      <c r="J49" s="51"/>
      <c r="K49" s="63"/>
      <c r="L49" s="52">
        <f t="shared" si="11"/>
        <v>0</v>
      </c>
    </row>
    <row r="50" spans="2:12" ht="15" customHeight="1">
      <c r="B50" s="68" t="s">
        <v>39</v>
      </c>
      <c r="C50" s="182">
        <f t="shared" ref="C50" si="12">+C45+1</f>
        <v>8</v>
      </c>
      <c r="D50" s="173">
        <f>VLOOKUP(C50,'Completar SOFSE'!$A$19:$E$462,2,0)</f>
        <v>4</v>
      </c>
      <c r="E50" s="173" t="str">
        <f>VLOOKUP(C50,'Completar SOFSE'!$A$19:$E$462,3,0)</f>
        <v>unidad</v>
      </c>
      <c r="F50" s="173" t="str">
        <f>VLOOKUP(C50,'Completar SOFSE'!$A$19:$E$462,4,0)</f>
        <v>NUM03230192100N</v>
      </c>
      <c r="G50" s="176" t="str">
        <f>VLOOKUP(C50,'Completar SOFSE'!$A$19:$E$462,5,0)</f>
        <v>Nucleo Aftercooler de motor diesel Caterpillar 3516B. Loc CSR SDD7</v>
      </c>
      <c r="H50" s="179" t="str">
        <f>VLOOKUP(C50,'Completar SOFSE'!$A$19:$F$462,6,0)</f>
        <v>111-5059</v>
      </c>
      <c r="I50" s="64"/>
      <c r="J50" s="75"/>
      <c r="K50" s="75"/>
      <c r="L50" s="46">
        <f>I50*$D$50+J50*$D$50+K50*$D$50</f>
        <v>0</v>
      </c>
    </row>
    <row r="51" spans="2:12">
      <c r="B51" s="69" t="s">
        <v>40</v>
      </c>
      <c r="C51" s="183"/>
      <c r="D51" s="174"/>
      <c r="E51" s="174"/>
      <c r="F51" s="174"/>
      <c r="G51" s="177"/>
      <c r="H51" s="180"/>
      <c r="I51" s="61"/>
      <c r="J51" s="75"/>
      <c r="K51" s="75"/>
      <c r="L51" s="46">
        <f t="shared" ref="L51:L54" si="13">I51*$D$50+J51*$D$50+K51*$D$50</f>
        <v>0</v>
      </c>
    </row>
    <row r="52" spans="2:12">
      <c r="B52" s="69" t="s">
        <v>41</v>
      </c>
      <c r="C52" s="183"/>
      <c r="D52" s="174"/>
      <c r="E52" s="174"/>
      <c r="F52" s="174"/>
      <c r="G52" s="177"/>
      <c r="H52" s="180"/>
      <c r="I52" s="61"/>
      <c r="J52" s="75"/>
      <c r="K52" s="75"/>
      <c r="L52" s="46">
        <f t="shared" si="13"/>
        <v>0</v>
      </c>
    </row>
    <row r="53" spans="2:12">
      <c r="B53" s="69" t="s">
        <v>42</v>
      </c>
      <c r="C53" s="183"/>
      <c r="D53" s="174"/>
      <c r="E53" s="174"/>
      <c r="F53" s="174"/>
      <c r="G53" s="177"/>
      <c r="H53" s="180"/>
      <c r="I53" s="61"/>
      <c r="J53" s="48"/>
      <c r="K53" s="75"/>
      <c r="L53" s="46">
        <f t="shared" si="13"/>
        <v>0</v>
      </c>
    </row>
    <row r="54" spans="2:12" ht="13.5" thickBot="1">
      <c r="B54" s="69" t="s">
        <v>43</v>
      </c>
      <c r="C54" s="184"/>
      <c r="D54" s="175"/>
      <c r="E54" s="175"/>
      <c r="F54" s="175"/>
      <c r="G54" s="178"/>
      <c r="H54" s="181"/>
      <c r="I54" s="62"/>
      <c r="J54" s="51"/>
      <c r="K54" s="63"/>
      <c r="L54" s="52">
        <f t="shared" si="13"/>
        <v>0</v>
      </c>
    </row>
    <row r="55" spans="2:12" ht="15" customHeight="1">
      <c r="B55" s="68" t="s">
        <v>39</v>
      </c>
      <c r="C55" s="182">
        <f t="shared" ref="C55" si="14">+C50+1</f>
        <v>9</v>
      </c>
      <c r="D55" s="173">
        <f>VLOOKUP(C55,'Completar SOFSE'!$A$19:$E$462,2,0)</f>
        <v>37</v>
      </c>
      <c r="E55" s="173" t="str">
        <f>VLOOKUP(C55,'Completar SOFSE'!$A$19:$E$462,3,0)</f>
        <v>unidad</v>
      </c>
      <c r="F55" s="173" t="str">
        <f>VLOOKUP(C55,'Completar SOFSE'!$A$19:$E$462,4,0)</f>
        <v>NUM03230192170N</v>
      </c>
      <c r="G55" s="176" t="str">
        <f>VLOOKUP(C55,'Completar SOFSE'!$A$19:$E$462,5,0)</f>
        <v>O ring de tapa trasera, equipos auxiliares. Motor Caterpillar 3516B. Locomotora CSR SDD7.</v>
      </c>
      <c r="H55" s="179" t="str">
        <f>VLOOKUP(C55,'Completar SOFSE'!$A$19:$F$462,6,0)</f>
        <v>235-3548</v>
      </c>
      <c r="I55" s="64"/>
      <c r="J55" s="75"/>
      <c r="K55" s="75"/>
      <c r="L55" s="46">
        <f>I55*$D$55+J55*$D$55+K55*$D$55</f>
        <v>0</v>
      </c>
    </row>
    <row r="56" spans="2:12">
      <c r="B56" s="69" t="s">
        <v>40</v>
      </c>
      <c r="C56" s="183"/>
      <c r="D56" s="174"/>
      <c r="E56" s="174"/>
      <c r="F56" s="174"/>
      <c r="G56" s="177"/>
      <c r="H56" s="180"/>
      <c r="I56" s="61"/>
      <c r="J56" s="75"/>
      <c r="K56" s="75"/>
      <c r="L56" s="46">
        <f t="shared" ref="L56:L59" si="15">I56*$D$55+J56*$D$55+K56*$D$55</f>
        <v>0</v>
      </c>
    </row>
    <row r="57" spans="2:12">
      <c r="B57" s="69" t="s">
        <v>41</v>
      </c>
      <c r="C57" s="183"/>
      <c r="D57" s="174"/>
      <c r="E57" s="174"/>
      <c r="F57" s="174"/>
      <c r="G57" s="177"/>
      <c r="H57" s="180"/>
      <c r="I57" s="61"/>
      <c r="J57" s="75"/>
      <c r="K57" s="75"/>
      <c r="L57" s="46">
        <f t="shared" si="15"/>
        <v>0</v>
      </c>
    </row>
    <row r="58" spans="2:12">
      <c r="B58" s="69" t="s">
        <v>42</v>
      </c>
      <c r="C58" s="183"/>
      <c r="D58" s="174"/>
      <c r="E58" s="174"/>
      <c r="F58" s="174"/>
      <c r="G58" s="177"/>
      <c r="H58" s="180"/>
      <c r="I58" s="61"/>
      <c r="J58" s="48"/>
      <c r="K58" s="75"/>
      <c r="L58" s="46">
        <f t="shared" si="15"/>
        <v>0</v>
      </c>
    </row>
    <row r="59" spans="2:12" ht="13.5" thickBot="1">
      <c r="B59" s="69" t="s">
        <v>43</v>
      </c>
      <c r="C59" s="184"/>
      <c r="D59" s="175"/>
      <c r="E59" s="175"/>
      <c r="F59" s="175"/>
      <c r="G59" s="178"/>
      <c r="H59" s="181"/>
      <c r="I59" s="62"/>
      <c r="J59" s="51"/>
      <c r="K59" s="63"/>
      <c r="L59" s="52">
        <f t="shared" si="15"/>
        <v>0</v>
      </c>
    </row>
    <row r="60" spans="2:12" ht="15" customHeight="1">
      <c r="B60" s="68" t="s">
        <v>39</v>
      </c>
      <c r="C60" s="182">
        <f t="shared" ref="C60" si="16">+C55+1</f>
        <v>10</v>
      </c>
      <c r="D60" s="173">
        <f>VLOOKUP(C60,'Completar SOFSE'!$A$19:$E$462,2,0)</f>
        <v>6</v>
      </c>
      <c r="E60" s="173" t="str">
        <f>VLOOKUP(C60,'Completar SOFSE'!$A$19:$E$462,3,0)</f>
        <v>unidad</v>
      </c>
      <c r="F60" s="173" t="str">
        <f>VLOOKUP(C60,'Completar SOFSE'!$A$19:$E$462,4,0)</f>
        <v>NUM03230200010N</v>
      </c>
      <c r="G60" s="176" t="str">
        <f>VLOOKUP(C60,'Completar SOFSE'!$A$19:$E$462,5,0)</f>
        <v>EJE DE BALANCIN MOTOR CATERPILLAR 3516B6HZ1</v>
      </c>
      <c r="H60" s="179" t="str">
        <f>VLOOKUP(C60,'Completar SOFSE'!$A$19:$F$462,6,0)</f>
        <v>230-2633</v>
      </c>
      <c r="I60" s="64"/>
      <c r="J60" s="75"/>
      <c r="K60" s="75"/>
      <c r="L60" s="46">
        <f>I60*$D$60+J60*$D$60+K60*$D$60</f>
        <v>0</v>
      </c>
    </row>
    <row r="61" spans="2:12">
      <c r="B61" s="69" t="s">
        <v>40</v>
      </c>
      <c r="C61" s="183"/>
      <c r="D61" s="174"/>
      <c r="E61" s="174"/>
      <c r="F61" s="174"/>
      <c r="G61" s="177"/>
      <c r="H61" s="180"/>
      <c r="I61" s="61"/>
      <c r="J61" s="75"/>
      <c r="K61" s="75"/>
      <c r="L61" s="46">
        <f t="shared" ref="L61:L64" si="17">I61*$D$60+J61*$D$60+K61*$D$60</f>
        <v>0</v>
      </c>
    </row>
    <row r="62" spans="2:12">
      <c r="B62" s="69" t="s">
        <v>41</v>
      </c>
      <c r="C62" s="183"/>
      <c r="D62" s="174"/>
      <c r="E62" s="174"/>
      <c r="F62" s="174"/>
      <c r="G62" s="177"/>
      <c r="H62" s="180"/>
      <c r="I62" s="61"/>
      <c r="J62" s="75"/>
      <c r="K62" s="75"/>
      <c r="L62" s="46">
        <f t="shared" si="17"/>
        <v>0</v>
      </c>
    </row>
    <row r="63" spans="2:12">
      <c r="B63" s="69" t="s">
        <v>42</v>
      </c>
      <c r="C63" s="183"/>
      <c r="D63" s="174"/>
      <c r="E63" s="174"/>
      <c r="F63" s="174"/>
      <c r="G63" s="177"/>
      <c r="H63" s="180"/>
      <c r="I63" s="61"/>
      <c r="J63" s="48"/>
      <c r="K63" s="75"/>
      <c r="L63" s="46">
        <f t="shared" si="17"/>
        <v>0</v>
      </c>
    </row>
    <row r="64" spans="2:12" ht="13.5" thickBot="1">
      <c r="B64" s="69" t="s">
        <v>43</v>
      </c>
      <c r="C64" s="184"/>
      <c r="D64" s="175"/>
      <c r="E64" s="175"/>
      <c r="F64" s="175"/>
      <c r="G64" s="178"/>
      <c r="H64" s="181"/>
      <c r="I64" s="62"/>
      <c r="J64" s="51"/>
      <c r="K64" s="63"/>
      <c r="L64" s="52">
        <f t="shared" si="17"/>
        <v>0</v>
      </c>
    </row>
    <row r="65" spans="2:12" ht="15" customHeight="1">
      <c r="B65" s="68" t="s">
        <v>39</v>
      </c>
      <c r="C65" s="182">
        <f t="shared" ref="C65" si="18">+C60+1</f>
        <v>11</v>
      </c>
      <c r="D65" s="173">
        <f>VLOOKUP(C65,'Completar SOFSE'!$A$19:$E$462,2,0)</f>
        <v>2</v>
      </c>
      <c r="E65" s="173" t="str">
        <f>VLOOKUP(C65,'Completar SOFSE'!$A$19:$E$462,3,0)</f>
        <v>unidad</v>
      </c>
      <c r="F65" s="173" t="str">
        <f>VLOOKUP(C65,'Completar SOFSE'!$A$19:$E$462,4,0)</f>
        <v>NUM03230300080N</v>
      </c>
      <c r="G65" s="176" t="str">
        <f>VLOOKUP(C65,'Completar SOFSE'!$A$19:$E$462,5,0)</f>
        <v>EMPUJADOR VALVULA MOTOR CATERPILLAR 3516BHZ1</v>
      </c>
      <c r="H65" s="179" t="str">
        <f>VLOOKUP(C65,'Completar SOFSE'!$A$19:$F$462,6,0)</f>
        <v>100-3880</v>
      </c>
      <c r="I65" s="64"/>
      <c r="J65" s="75"/>
      <c r="K65" s="75"/>
      <c r="L65" s="46">
        <f>I65*$D$60+J65*$D$60+K65*$D$60</f>
        <v>0</v>
      </c>
    </row>
    <row r="66" spans="2:12">
      <c r="B66" s="69" t="s">
        <v>40</v>
      </c>
      <c r="C66" s="183"/>
      <c r="D66" s="174"/>
      <c r="E66" s="174"/>
      <c r="F66" s="174"/>
      <c r="G66" s="177"/>
      <c r="H66" s="180"/>
      <c r="I66" s="61"/>
      <c r="J66" s="75"/>
      <c r="K66" s="75"/>
      <c r="L66" s="46">
        <f t="shared" ref="L66:L69" si="19">I66*$D$60+J66*$D$60+K66*$D$60</f>
        <v>0</v>
      </c>
    </row>
    <row r="67" spans="2:12">
      <c r="B67" s="69" t="s">
        <v>41</v>
      </c>
      <c r="C67" s="183"/>
      <c r="D67" s="174"/>
      <c r="E67" s="174"/>
      <c r="F67" s="174"/>
      <c r="G67" s="177"/>
      <c r="H67" s="180"/>
      <c r="I67" s="61"/>
      <c r="J67" s="75"/>
      <c r="K67" s="75"/>
      <c r="L67" s="46">
        <f t="shared" si="19"/>
        <v>0</v>
      </c>
    </row>
    <row r="68" spans="2:12">
      <c r="B68" s="69" t="s">
        <v>42</v>
      </c>
      <c r="C68" s="183"/>
      <c r="D68" s="174"/>
      <c r="E68" s="174"/>
      <c r="F68" s="174"/>
      <c r="G68" s="177"/>
      <c r="H68" s="180"/>
      <c r="I68" s="61"/>
      <c r="J68" s="48"/>
      <c r="K68" s="75"/>
      <c r="L68" s="46">
        <f t="shared" si="19"/>
        <v>0</v>
      </c>
    </row>
    <row r="69" spans="2:12" ht="13.5" thickBot="1">
      <c r="B69" s="69" t="s">
        <v>43</v>
      </c>
      <c r="C69" s="184"/>
      <c r="D69" s="175"/>
      <c r="E69" s="175"/>
      <c r="F69" s="175"/>
      <c r="G69" s="178"/>
      <c r="H69" s="181"/>
      <c r="I69" s="62"/>
      <c r="J69" s="51"/>
      <c r="K69" s="63"/>
      <c r="L69" s="52">
        <f t="shared" si="19"/>
        <v>0</v>
      </c>
    </row>
    <row r="70" spans="2:12" ht="15" customHeight="1">
      <c r="B70" s="68" t="s">
        <v>39</v>
      </c>
      <c r="C70" s="182">
        <f>+C65+1</f>
        <v>12</v>
      </c>
      <c r="D70" s="173">
        <f>VLOOKUP(C70,'Completar SOFSE'!$A$19:$E$462,2,0)</f>
        <v>32</v>
      </c>
      <c r="E70" s="173" t="str">
        <f>VLOOKUP(C70,'Completar SOFSE'!$A$19:$E$462,3,0)</f>
        <v>unidad</v>
      </c>
      <c r="F70" s="173" t="str">
        <f>VLOOKUP(C70,'Completar SOFSE'!$A$19:$E$462,4,0)</f>
        <v>NUM03230300310N</v>
      </c>
      <c r="G70" s="176" t="str">
        <f>VLOOKUP(C70,'Completar SOFSE'!$A$19:$E$462,5,0)</f>
        <v>Inyector. Motor Caterpillar 3516B. Loc CSR SDD7.</v>
      </c>
      <c r="H70" s="179" t="str">
        <f>VLOOKUP(C70,'Completar SOFSE'!$A$19:$F$462,6,0)</f>
        <v>250-1314</v>
      </c>
      <c r="I70" s="64"/>
      <c r="J70" s="75"/>
      <c r="K70" s="75"/>
      <c r="L70" s="46">
        <f>I70*$D$60+J70*$D$60+K70*$D$60</f>
        <v>0</v>
      </c>
    </row>
    <row r="71" spans="2:12">
      <c r="B71" s="69" t="s">
        <v>40</v>
      </c>
      <c r="C71" s="183"/>
      <c r="D71" s="174"/>
      <c r="E71" s="174"/>
      <c r="F71" s="174"/>
      <c r="G71" s="177"/>
      <c r="H71" s="180"/>
      <c r="I71" s="61"/>
      <c r="J71" s="75"/>
      <c r="K71" s="75"/>
      <c r="L71" s="46">
        <f t="shared" ref="L71:L74" si="20">I71*$D$60+J71*$D$60+K71*$D$60</f>
        <v>0</v>
      </c>
    </row>
    <row r="72" spans="2:12">
      <c r="B72" s="69" t="s">
        <v>41</v>
      </c>
      <c r="C72" s="183"/>
      <c r="D72" s="174"/>
      <c r="E72" s="174"/>
      <c r="F72" s="174"/>
      <c r="G72" s="177"/>
      <c r="H72" s="180"/>
      <c r="I72" s="61"/>
      <c r="J72" s="75"/>
      <c r="K72" s="75"/>
      <c r="L72" s="46">
        <f t="shared" si="20"/>
        <v>0</v>
      </c>
    </row>
    <row r="73" spans="2:12">
      <c r="B73" s="69" t="s">
        <v>42</v>
      </c>
      <c r="C73" s="183"/>
      <c r="D73" s="174"/>
      <c r="E73" s="174"/>
      <c r="F73" s="174"/>
      <c r="G73" s="177"/>
      <c r="H73" s="180"/>
      <c r="I73" s="61"/>
      <c r="J73" s="48"/>
      <c r="K73" s="75"/>
      <c r="L73" s="46">
        <f t="shared" si="20"/>
        <v>0</v>
      </c>
    </row>
    <row r="74" spans="2:12" ht="13.5" thickBot="1">
      <c r="B74" s="104" t="s">
        <v>43</v>
      </c>
      <c r="C74" s="184"/>
      <c r="D74" s="175"/>
      <c r="E74" s="175"/>
      <c r="F74" s="175"/>
      <c r="G74" s="178"/>
      <c r="H74" s="181"/>
      <c r="I74" s="62"/>
      <c r="J74" s="51"/>
      <c r="K74" s="63"/>
      <c r="L74" s="52">
        <f t="shared" si="20"/>
        <v>0</v>
      </c>
    </row>
    <row r="75" spans="2:12">
      <c r="B75" s="68" t="s">
        <v>39</v>
      </c>
      <c r="C75" s="182">
        <f>+C70+1</f>
        <v>13</v>
      </c>
      <c r="D75" s="173">
        <f>VLOOKUP(C75,'Completar SOFSE'!$A$19:$E$462,2,0)</f>
        <v>1</v>
      </c>
      <c r="E75" s="173" t="str">
        <f>VLOOKUP(C75,'Completar SOFSE'!$A$19:$E$462,3,0)</f>
        <v>unidad</v>
      </c>
      <c r="F75" s="173" t="str">
        <f>VLOOKUP(C75,'Completar SOFSE'!$A$19:$E$462,4,0)</f>
        <v>NUM03230300330N</v>
      </c>
      <c r="G75" s="176" t="str">
        <f>VLOOKUP(C75,'Completar SOFSE'!$A$19:$E$462,5,0)</f>
        <v>Damper. Motor Caterpillar 3516B. Loc CSR SDD7.</v>
      </c>
      <c r="H75" s="179" t="str">
        <f>VLOOKUP(C75,'Completar SOFSE'!$A$19:$F$462,6,0)</f>
        <v>146-3740</v>
      </c>
      <c r="I75" s="64"/>
      <c r="J75" s="75"/>
      <c r="K75" s="75"/>
      <c r="L75" s="46">
        <f>I75*$D$60+J75*$D$60+K75*$D$60</f>
        <v>0</v>
      </c>
    </row>
    <row r="76" spans="2:12">
      <c r="B76" s="69" t="s">
        <v>40</v>
      </c>
      <c r="C76" s="183"/>
      <c r="D76" s="174"/>
      <c r="E76" s="174"/>
      <c r="F76" s="174"/>
      <c r="G76" s="177"/>
      <c r="H76" s="180"/>
      <c r="I76" s="61"/>
      <c r="J76" s="75"/>
      <c r="K76" s="75"/>
      <c r="L76" s="46">
        <f t="shared" ref="L76:L79" si="21">I76*$D$60+J76*$D$60+K76*$D$60</f>
        <v>0</v>
      </c>
    </row>
    <row r="77" spans="2:12">
      <c r="B77" s="69" t="s">
        <v>41</v>
      </c>
      <c r="C77" s="183"/>
      <c r="D77" s="174"/>
      <c r="E77" s="174"/>
      <c r="F77" s="174"/>
      <c r="G77" s="177"/>
      <c r="H77" s="180"/>
      <c r="I77" s="61"/>
      <c r="J77" s="75"/>
      <c r="K77" s="75"/>
      <c r="L77" s="46">
        <f t="shared" si="21"/>
        <v>0</v>
      </c>
    </row>
    <row r="78" spans="2:12">
      <c r="B78" s="69" t="s">
        <v>42</v>
      </c>
      <c r="C78" s="183"/>
      <c r="D78" s="174"/>
      <c r="E78" s="174"/>
      <c r="F78" s="174"/>
      <c r="G78" s="177"/>
      <c r="H78" s="180"/>
      <c r="I78" s="61"/>
      <c r="J78" s="48"/>
      <c r="K78" s="75"/>
      <c r="L78" s="46">
        <f t="shared" si="21"/>
        <v>0</v>
      </c>
    </row>
    <row r="79" spans="2:12" ht="13.5" thickBot="1">
      <c r="B79" s="104" t="s">
        <v>43</v>
      </c>
      <c r="C79" s="184"/>
      <c r="D79" s="175"/>
      <c r="E79" s="175"/>
      <c r="F79" s="175"/>
      <c r="G79" s="178"/>
      <c r="H79" s="181"/>
      <c r="I79" s="62"/>
      <c r="J79" s="51"/>
      <c r="K79" s="63"/>
      <c r="L79" s="52">
        <f t="shared" si="21"/>
        <v>0</v>
      </c>
    </row>
    <row r="80" spans="2:12">
      <c r="B80" s="68" t="s">
        <v>39</v>
      </c>
      <c r="C80" s="182">
        <f>+C75+1</f>
        <v>14</v>
      </c>
      <c r="D80" s="173">
        <f>VLOOKUP(C80,'Completar SOFSE'!$A$19:$E$462,2,0)</f>
        <v>2</v>
      </c>
      <c r="E80" s="173" t="str">
        <f>VLOOKUP(C80,'Completar SOFSE'!$A$19:$E$462,3,0)</f>
        <v>unidad</v>
      </c>
      <c r="F80" s="173" t="str">
        <f>VLOOKUP(C80,'Completar SOFSE'!$A$19:$E$462,4,0)</f>
        <v>NUM03230300800N</v>
      </c>
      <c r="G80" s="176" t="str">
        <f>VLOOKUP(C80,'Completar SOFSE'!$A$19:$E$462,5,0)</f>
        <v>Bomba de Aceite. Motor Caterpillar 3516B. Loc CSR SDD7.</v>
      </c>
      <c r="H80" s="179" t="str">
        <f>VLOOKUP(C80,'Completar SOFSE'!$A$19:$F$462,6,0)</f>
        <v>106-9872</v>
      </c>
      <c r="I80" s="64"/>
      <c r="J80" s="75"/>
      <c r="K80" s="75"/>
      <c r="L80" s="46">
        <f>I80*$D$60+J80*$D$60+K80*$D$60</f>
        <v>0</v>
      </c>
    </row>
    <row r="81" spans="2:12">
      <c r="B81" s="69" t="s">
        <v>40</v>
      </c>
      <c r="C81" s="183"/>
      <c r="D81" s="174"/>
      <c r="E81" s="174"/>
      <c r="F81" s="174"/>
      <c r="G81" s="177"/>
      <c r="H81" s="180"/>
      <c r="I81" s="61"/>
      <c r="J81" s="75"/>
      <c r="K81" s="75"/>
      <c r="L81" s="46">
        <f t="shared" ref="L81:L84" si="22">I81*$D$60+J81*$D$60+K81*$D$60</f>
        <v>0</v>
      </c>
    </row>
    <row r="82" spans="2:12">
      <c r="B82" s="69" t="s">
        <v>41</v>
      </c>
      <c r="C82" s="183"/>
      <c r="D82" s="174"/>
      <c r="E82" s="174"/>
      <c r="F82" s="174"/>
      <c r="G82" s="177"/>
      <c r="H82" s="180"/>
      <c r="I82" s="61"/>
      <c r="J82" s="75"/>
      <c r="K82" s="75"/>
      <c r="L82" s="46">
        <f t="shared" si="22"/>
        <v>0</v>
      </c>
    </row>
    <row r="83" spans="2:12">
      <c r="B83" s="69" t="s">
        <v>42</v>
      </c>
      <c r="C83" s="183"/>
      <c r="D83" s="174"/>
      <c r="E83" s="174"/>
      <c r="F83" s="174"/>
      <c r="G83" s="177"/>
      <c r="H83" s="180"/>
      <c r="I83" s="61"/>
      <c r="J83" s="48"/>
      <c r="K83" s="75"/>
      <c r="L83" s="46">
        <f t="shared" si="22"/>
        <v>0</v>
      </c>
    </row>
    <row r="84" spans="2:12" ht="13.5" thickBot="1">
      <c r="B84" s="104" t="s">
        <v>43</v>
      </c>
      <c r="C84" s="184"/>
      <c r="D84" s="175"/>
      <c r="E84" s="175"/>
      <c r="F84" s="175"/>
      <c r="G84" s="178"/>
      <c r="H84" s="181"/>
      <c r="I84" s="62"/>
      <c r="J84" s="51"/>
      <c r="K84" s="63"/>
      <c r="L84" s="52">
        <f t="shared" si="22"/>
        <v>0</v>
      </c>
    </row>
    <row r="85" spans="2:12">
      <c r="B85" s="68" t="s">
        <v>39</v>
      </c>
      <c r="C85" s="182">
        <f>+C80+1</f>
        <v>15</v>
      </c>
      <c r="D85" s="173">
        <f>VLOOKUP(C85,'Completar SOFSE'!$A$19:$E$462,2,0)</f>
        <v>128</v>
      </c>
      <c r="E85" s="173" t="str">
        <f>VLOOKUP(C85,'Completar SOFSE'!$A$19:$E$462,3,0)</f>
        <v>unidad</v>
      </c>
      <c r="F85" s="173" t="str">
        <f>VLOOKUP(C85,'Completar SOFSE'!$A$19:$E$462,4,0)</f>
        <v>NUM03230302730N</v>
      </c>
      <c r="G85" s="176" t="str">
        <f>VLOOKUP(C85,'Completar SOFSE'!$A$19:$E$462,5,0)</f>
        <v>Traba de retencion de Tapas de Cilindro de motor diesel Caterpillar 3516B . Loc CSR SDD7</v>
      </c>
      <c r="H85" s="179" t="str">
        <f>VLOOKUP(C85,'Completar SOFSE'!$A$19:$F$462,6,0)</f>
        <v>2A-4429</v>
      </c>
      <c r="I85" s="64"/>
      <c r="J85" s="75"/>
      <c r="K85" s="75"/>
      <c r="L85" s="46">
        <f>I85*$D$60+J85*$D$60+K85*$D$60</f>
        <v>0</v>
      </c>
    </row>
    <row r="86" spans="2:12">
      <c r="B86" s="69" t="s">
        <v>40</v>
      </c>
      <c r="C86" s="183"/>
      <c r="D86" s="174"/>
      <c r="E86" s="174"/>
      <c r="F86" s="174"/>
      <c r="G86" s="177"/>
      <c r="H86" s="180"/>
      <c r="I86" s="61"/>
      <c r="J86" s="75"/>
      <c r="K86" s="75"/>
      <c r="L86" s="46">
        <f t="shared" ref="L86:L89" si="23">I86*$D$60+J86*$D$60+K86*$D$60</f>
        <v>0</v>
      </c>
    </row>
    <row r="87" spans="2:12">
      <c r="B87" s="69" t="s">
        <v>41</v>
      </c>
      <c r="C87" s="183"/>
      <c r="D87" s="174"/>
      <c r="E87" s="174"/>
      <c r="F87" s="174"/>
      <c r="G87" s="177"/>
      <c r="H87" s="180"/>
      <c r="I87" s="61"/>
      <c r="J87" s="75"/>
      <c r="K87" s="75"/>
      <c r="L87" s="46">
        <f t="shared" si="23"/>
        <v>0</v>
      </c>
    </row>
    <row r="88" spans="2:12">
      <c r="B88" s="69" t="s">
        <v>42</v>
      </c>
      <c r="C88" s="183"/>
      <c r="D88" s="174"/>
      <c r="E88" s="174"/>
      <c r="F88" s="174"/>
      <c r="G88" s="177"/>
      <c r="H88" s="180"/>
      <c r="I88" s="61"/>
      <c r="J88" s="48"/>
      <c r="K88" s="75"/>
      <c r="L88" s="46">
        <f t="shared" si="23"/>
        <v>0</v>
      </c>
    </row>
    <row r="89" spans="2:12" ht="13.5" thickBot="1">
      <c r="B89" s="104" t="s">
        <v>43</v>
      </c>
      <c r="C89" s="184"/>
      <c r="D89" s="175"/>
      <c r="E89" s="175"/>
      <c r="F89" s="175"/>
      <c r="G89" s="178"/>
      <c r="H89" s="181"/>
      <c r="I89" s="62"/>
      <c r="J89" s="51"/>
      <c r="K89" s="63"/>
      <c r="L89" s="52">
        <f t="shared" si="23"/>
        <v>0</v>
      </c>
    </row>
    <row r="90" spans="2:12">
      <c r="B90" s="68" t="s">
        <v>39</v>
      </c>
      <c r="C90" s="182">
        <f>+C85+1</f>
        <v>16</v>
      </c>
      <c r="D90" s="173">
        <f>VLOOKUP(C90,'Completar SOFSE'!$A$19:$E$462,2,0)</f>
        <v>128</v>
      </c>
      <c r="E90" s="173" t="str">
        <f>VLOOKUP(C90,'Completar SOFSE'!$A$19:$E$462,3,0)</f>
        <v>unidad</v>
      </c>
      <c r="F90" s="173" t="str">
        <f>VLOOKUP(C90,'Completar SOFSE'!$A$19:$E$462,4,0)</f>
        <v>NUM03230302740N</v>
      </c>
      <c r="G90" s="176" t="str">
        <f>VLOOKUP(C90,'Completar SOFSE'!$A$19:$E$462,5,0)</f>
        <v>Traba de retencion de Tapas de Cilindro de motor diesel Caterpillar 3516B . Loc CSR SDD7</v>
      </c>
      <c r="H90" s="179" t="str">
        <f>VLOOKUP(C90,'Completar SOFSE'!$A$19:$F$462,6,0)</f>
        <v>197-7055</v>
      </c>
      <c r="I90" s="64"/>
      <c r="J90" s="75"/>
      <c r="K90" s="75"/>
      <c r="L90" s="46">
        <f>I90*$D$60+J90*$D$60+K90*$D$60</f>
        <v>0</v>
      </c>
    </row>
    <row r="91" spans="2:12">
      <c r="B91" s="69" t="s">
        <v>40</v>
      </c>
      <c r="C91" s="183"/>
      <c r="D91" s="174"/>
      <c r="E91" s="174"/>
      <c r="F91" s="174"/>
      <c r="G91" s="177"/>
      <c r="H91" s="180"/>
      <c r="I91" s="61"/>
      <c r="J91" s="75"/>
      <c r="K91" s="75"/>
      <c r="L91" s="46">
        <f t="shared" ref="L91:L94" si="24">I91*$D$60+J91*$D$60+K91*$D$60</f>
        <v>0</v>
      </c>
    </row>
    <row r="92" spans="2:12">
      <c r="B92" s="69" t="s">
        <v>41</v>
      </c>
      <c r="C92" s="183"/>
      <c r="D92" s="174"/>
      <c r="E92" s="174"/>
      <c r="F92" s="174"/>
      <c r="G92" s="177"/>
      <c r="H92" s="180"/>
      <c r="I92" s="61"/>
      <c r="J92" s="75"/>
      <c r="K92" s="75"/>
      <c r="L92" s="46">
        <f t="shared" si="24"/>
        <v>0</v>
      </c>
    </row>
    <row r="93" spans="2:12">
      <c r="B93" s="69" t="s">
        <v>42</v>
      </c>
      <c r="C93" s="183"/>
      <c r="D93" s="174"/>
      <c r="E93" s="174"/>
      <c r="F93" s="174"/>
      <c r="G93" s="177"/>
      <c r="H93" s="180"/>
      <c r="I93" s="61"/>
      <c r="J93" s="48"/>
      <c r="K93" s="75"/>
      <c r="L93" s="46">
        <f t="shared" si="24"/>
        <v>0</v>
      </c>
    </row>
    <row r="94" spans="2:12" ht="13.5" thickBot="1">
      <c r="B94" s="104" t="s">
        <v>43</v>
      </c>
      <c r="C94" s="184"/>
      <c r="D94" s="175"/>
      <c r="E94" s="175"/>
      <c r="F94" s="175"/>
      <c r="G94" s="178"/>
      <c r="H94" s="181"/>
      <c r="I94" s="62"/>
      <c r="J94" s="51"/>
      <c r="K94" s="63"/>
      <c r="L94" s="52">
        <f t="shared" si="24"/>
        <v>0</v>
      </c>
    </row>
    <row r="95" spans="2:12">
      <c r="B95" s="68" t="s">
        <v>39</v>
      </c>
      <c r="C95" s="182">
        <f>+C90+1</f>
        <v>17</v>
      </c>
      <c r="D95" s="173">
        <f>VLOOKUP(C95,'Completar SOFSE'!$A$19:$E$462,2,0)</f>
        <v>64</v>
      </c>
      <c r="E95" s="173" t="str">
        <f>VLOOKUP(C95,'Completar SOFSE'!$A$19:$E$462,3,0)</f>
        <v>unidad</v>
      </c>
      <c r="F95" s="173" t="str">
        <f>VLOOKUP(C95,'Completar SOFSE'!$A$19:$E$462,4,0)</f>
        <v>NUM03230302760N</v>
      </c>
      <c r="G95" s="176" t="str">
        <f>VLOOKUP(C95,'Completar SOFSE'!$A$19:$E$462,5,0)</f>
        <v>Rotocoil de valvula de escape de Tapas de Cilindro de motor diesel Caterpillar 3516B . Loc CSR SDD7</v>
      </c>
      <c r="H95" s="179" t="str">
        <f>VLOOKUP(C95,'Completar SOFSE'!$A$19:$F$462,6,0)</f>
        <v>197-6999</v>
      </c>
      <c r="I95" s="64"/>
      <c r="J95" s="75"/>
      <c r="K95" s="75"/>
      <c r="L95" s="46">
        <f>I95*$D$60+J95*$D$60+K95*$D$60</f>
        <v>0</v>
      </c>
    </row>
    <row r="96" spans="2:12">
      <c r="B96" s="69" t="s">
        <v>40</v>
      </c>
      <c r="C96" s="183"/>
      <c r="D96" s="174"/>
      <c r="E96" s="174"/>
      <c r="F96" s="174"/>
      <c r="G96" s="177"/>
      <c r="H96" s="180"/>
      <c r="I96" s="61"/>
      <c r="J96" s="75"/>
      <c r="K96" s="75"/>
      <c r="L96" s="46">
        <f t="shared" ref="L96:L99" si="25">I96*$D$60+J96*$D$60+K96*$D$60</f>
        <v>0</v>
      </c>
    </row>
    <row r="97" spans="2:12">
      <c r="B97" s="69" t="s">
        <v>41</v>
      </c>
      <c r="C97" s="183"/>
      <c r="D97" s="174"/>
      <c r="E97" s="174"/>
      <c r="F97" s="174"/>
      <c r="G97" s="177"/>
      <c r="H97" s="180"/>
      <c r="I97" s="61"/>
      <c r="J97" s="75"/>
      <c r="K97" s="75"/>
      <c r="L97" s="46">
        <f t="shared" si="25"/>
        <v>0</v>
      </c>
    </row>
    <row r="98" spans="2:12">
      <c r="B98" s="69" t="s">
        <v>42</v>
      </c>
      <c r="C98" s="183"/>
      <c r="D98" s="174"/>
      <c r="E98" s="174"/>
      <c r="F98" s="174"/>
      <c r="G98" s="177"/>
      <c r="H98" s="180"/>
      <c r="I98" s="61"/>
      <c r="J98" s="48"/>
      <c r="K98" s="75"/>
      <c r="L98" s="46">
        <f t="shared" si="25"/>
        <v>0</v>
      </c>
    </row>
    <row r="99" spans="2:12" ht="13.5" thickBot="1">
      <c r="B99" s="104" t="s">
        <v>43</v>
      </c>
      <c r="C99" s="184"/>
      <c r="D99" s="175"/>
      <c r="E99" s="175"/>
      <c r="F99" s="175"/>
      <c r="G99" s="178"/>
      <c r="H99" s="181"/>
      <c r="I99" s="62"/>
      <c r="J99" s="51"/>
      <c r="K99" s="63"/>
      <c r="L99" s="52">
        <f t="shared" si="25"/>
        <v>0</v>
      </c>
    </row>
    <row r="100" spans="2:12">
      <c r="B100" s="68" t="s">
        <v>39</v>
      </c>
      <c r="C100" s="182">
        <f>+C95+1</f>
        <v>18</v>
      </c>
      <c r="D100" s="173">
        <f>VLOOKUP(C100,'Completar SOFSE'!$A$19:$E$462,2,0)</f>
        <v>32</v>
      </c>
      <c r="E100" s="173" t="str">
        <f>VLOOKUP(C100,'Completar SOFSE'!$A$19:$E$462,3,0)</f>
        <v>unidad</v>
      </c>
      <c r="F100" s="173" t="str">
        <f>VLOOKUP(C100,'Completar SOFSE'!$A$19:$E$462,4,0)</f>
        <v>NUM03230302770N</v>
      </c>
      <c r="G100" s="176" t="str">
        <f>VLOOKUP(C100,'Completar SOFSE'!$A$19:$E$462,5,0)</f>
        <v>Valvula de admision de Tapas de Cilindro de motor diesel Caterpillar 3516B . Loc CSR SDD7</v>
      </c>
      <c r="H100" s="179" t="str">
        <f>VLOOKUP(C100,'Completar SOFSE'!$A$19:$F$462,6,0)</f>
        <v>210-2542</v>
      </c>
      <c r="I100" s="64"/>
      <c r="J100" s="75"/>
      <c r="K100" s="75"/>
      <c r="L100" s="46">
        <f>I100*$D$60+J100*$D$60+K100*$D$60</f>
        <v>0</v>
      </c>
    </row>
    <row r="101" spans="2:12">
      <c r="B101" s="69" t="s">
        <v>40</v>
      </c>
      <c r="C101" s="183"/>
      <c r="D101" s="174"/>
      <c r="E101" s="174"/>
      <c r="F101" s="174"/>
      <c r="G101" s="177"/>
      <c r="H101" s="180"/>
      <c r="I101" s="61"/>
      <c r="J101" s="75"/>
      <c r="K101" s="75"/>
      <c r="L101" s="46">
        <f t="shared" ref="L101:L104" si="26">I101*$D$60+J101*$D$60+K101*$D$60</f>
        <v>0</v>
      </c>
    </row>
    <row r="102" spans="2:12">
      <c r="B102" s="69" t="s">
        <v>41</v>
      </c>
      <c r="C102" s="183"/>
      <c r="D102" s="174"/>
      <c r="E102" s="174"/>
      <c r="F102" s="174"/>
      <c r="G102" s="177"/>
      <c r="H102" s="180"/>
      <c r="I102" s="61"/>
      <c r="J102" s="75"/>
      <c r="K102" s="75"/>
      <c r="L102" s="46">
        <f t="shared" si="26"/>
        <v>0</v>
      </c>
    </row>
    <row r="103" spans="2:12">
      <c r="B103" s="69" t="s">
        <v>42</v>
      </c>
      <c r="C103" s="183"/>
      <c r="D103" s="174"/>
      <c r="E103" s="174"/>
      <c r="F103" s="174"/>
      <c r="G103" s="177"/>
      <c r="H103" s="180"/>
      <c r="I103" s="61"/>
      <c r="J103" s="48"/>
      <c r="K103" s="75"/>
      <c r="L103" s="46">
        <f t="shared" si="26"/>
        <v>0</v>
      </c>
    </row>
    <row r="104" spans="2:12" ht="13.5" thickBot="1">
      <c r="B104" s="104" t="s">
        <v>43</v>
      </c>
      <c r="C104" s="184"/>
      <c r="D104" s="175"/>
      <c r="E104" s="175"/>
      <c r="F104" s="175"/>
      <c r="G104" s="178"/>
      <c r="H104" s="181"/>
      <c r="I104" s="62"/>
      <c r="J104" s="51"/>
      <c r="K104" s="63"/>
      <c r="L104" s="52">
        <f t="shared" si="26"/>
        <v>0</v>
      </c>
    </row>
    <row r="105" spans="2:12">
      <c r="B105" s="68" t="s">
        <v>39</v>
      </c>
      <c r="C105" s="182">
        <f>+C100+1</f>
        <v>19</v>
      </c>
      <c r="D105" s="173">
        <f>VLOOKUP(C105,'Completar SOFSE'!$A$19:$E$462,2,0)</f>
        <v>32</v>
      </c>
      <c r="E105" s="173" t="str">
        <f>VLOOKUP(C105,'Completar SOFSE'!$A$19:$E$462,3,0)</f>
        <v>unidad</v>
      </c>
      <c r="F105" s="173" t="str">
        <f>VLOOKUP(C105,'Completar SOFSE'!$A$19:$E$462,4,0)</f>
        <v>NUM03230302780N</v>
      </c>
      <c r="G105" s="176" t="str">
        <f>VLOOKUP(C105,'Completar SOFSE'!$A$19:$E$462,5,0)</f>
        <v>Valvula de escape de Tapas de Cilindro de motor diesel Caterpillar 3516B . Loc CSR SDD7</v>
      </c>
      <c r="H105" s="179" t="str">
        <f>VLOOKUP(C105,'Completar SOFSE'!$A$19:$F$462,6,0)</f>
        <v>194-4897</v>
      </c>
      <c r="I105" s="64"/>
      <c r="J105" s="75"/>
      <c r="K105" s="75"/>
      <c r="L105" s="46">
        <f>I105*$D$60+J105*$D$60+K105*$D$60</f>
        <v>0</v>
      </c>
    </row>
    <row r="106" spans="2:12">
      <c r="B106" s="69" t="s">
        <v>40</v>
      </c>
      <c r="C106" s="183"/>
      <c r="D106" s="174"/>
      <c r="E106" s="174"/>
      <c r="F106" s="174"/>
      <c r="G106" s="177"/>
      <c r="H106" s="180"/>
      <c r="I106" s="61"/>
      <c r="J106" s="75"/>
      <c r="K106" s="75"/>
      <c r="L106" s="46">
        <f t="shared" ref="L106:L110" si="27">I106*$D$60+J106*$D$60+K106*$D$60</f>
        <v>0</v>
      </c>
    </row>
    <row r="107" spans="2:12">
      <c r="B107" s="69" t="s">
        <v>41</v>
      </c>
      <c r="C107" s="183"/>
      <c r="D107" s="174"/>
      <c r="E107" s="174"/>
      <c r="F107" s="174"/>
      <c r="G107" s="177"/>
      <c r="H107" s="180"/>
      <c r="I107" s="61"/>
      <c r="J107" s="75"/>
      <c r="K107" s="75"/>
      <c r="L107" s="46">
        <f t="shared" si="27"/>
        <v>0</v>
      </c>
    </row>
    <row r="108" spans="2:12">
      <c r="B108" s="69" t="s">
        <v>42</v>
      </c>
      <c r="C108" s="183"/>
      <c r="D108" s="174"/>
      <c r="E108" s="174"/>
      <c r="F108" s="174"/>
      <c r="G108" s="177"/>
      <c r="H108" s="180"/>
      <c r="I108" s="61"/>
      <c r="J108" s="48"/>
      <c r="K108" s="75"/>
      <c r="L108" s="46">
        <f t="shared" si="27"/>
        <v>0</v>
      </c>
    </row>
    <row r="109" spans="2:12" ht="13.5" thickBot="1">
      <c r="B109" s="104" t="s">
        <v>43</v>
      </c>
      <c r="C109" s="184"/>
      <c r="D109" s="175"/>
      <c r="E109" s="175"/>
      <c r="F109" s="175"/>
      <c r="G109" s="178"/>
      <c r="H109" s="181"/>
      <c r="I109" s="62"/>
      <c r="J109" s="51"/>
      <c r="K109" s="63"/>
      <c r="L109" s="52">
        <f t="shared" si="27"/>
        <v>0</v>
      </c>
    </row>
    <row r="110" spans="2:12">
      <c r="B110" s="68" t="s">
        <v>39</v>
      </c>
      <c r="C110" s="182">
        <f t="shared" ref="C110" si="28">+C105+1</f>
        <v>20</v>
      </c>
      <c r="D110" s="173">
        <f>VLOOKUP(C110,'Completar SOFSE'!$A$19:$E$462,2,0)</f>
        <v>48</v>
      </c>
      <c r="E110" s="173" t="str">
        <f>VLOOKUP(C110,'Completar SOFSE'!$A$19:$E$462,3,0)</f>
        <v>unidad</v>
      </c>
      <c r="F110" s="173" t="str">
        <f>VLOOKUP(C110,'Completar SOFSE'!$A$19:$E$462,4,0)</f>
        <v>NUM03230302790N</v>
      </c>
      <c r="G110" s="176" t="str">
        <f>VLOOKUP(C110,'Completar SOFSE'!$A$19:$E$462,5,0)</f>
        <v>Blindaje de aceite de Tapas de Cilindro de motor diesel Caterpillar 3516B . Loc CSR SDD7</v>
      </c>
      <c r="H110" s="179" t="str">
        <f>VLOOKUP(C110,'Completar SOFSE'!$A$19:$F$462,6,0)</f>
        <v>234-8776</v>
      </c>
      <c r="I110" s="64"/>
      <c r="J110" s="75"/>
      <c r="K110" s="75"/>
      <c r="L110" s="46">
        <f t="shared" si="27"/>
        <v>0</v>
      </c>
    </row>
    <row r="111" spans="2:12">
      <c r="B111" s="69" t="s">
        <v>40</v>
      </c>
      <c r="C111" s="183"/>
      <c r="D111" s="174"/>
      <c r="E111" s="174"/>
      <c r="F111" s="174"/>
      <c r="G111" s="177"/>
      <c r="H111" s="180"/>
      <c r="I111" s="61"/>
      <c r="J111" s="75"/>
      <c r="K111" s="75"/>
      <c r="L111" s="46">
        <f t="shared" ref="L111:L124" si="29">I111*$D$60+J111*$D$60+K111*$D$60</f>
        <v>0</v>
      </c>
    </row>
    <row r="112" spans="2:12">
      <c r="B112" s="69" t="s">
        <v>41</v>
      </c>
      <c r="C112" s="183"/>
      <c r="D112" s="174"/>
      <c r="E112" s="174"/>
      <c r="F112" s="174"/>
      <c r="G112" s="177"/>
      <c r="H112" s="180"/>
      <c r="I112" s="61"/>
      <c r="J112" s="75"/>
      <c r="K112" s="75"/>
      <c r="L112" s="46">
        <f t="shared" si="29"/>
        <v>0</v>
      </c>
    </row>
    <row r="113" spans="2:12">
      <c r="B113" s="69" t="s">
        <v>42</v>
      </c>
      <c r="C113" s="183"/>
      <c r="D113" s="174"/>
      <c r="E113" s="174"/>
      <c r="F113" s="174"/>
      <c r="G113" s="177"/>
      <c r="H113" s="180"/>
      <c r="I113" s="61"/>
      <c r="J113" s="48"/>
      <c r="K113" s="75"/>
      <c r="L113" s="46">
        <f t="shared" si="29"/>
        <v>0</v>
      </c>
    </row>
    <row r="114" spans="2:12" ht="13.5" thickBot="1">
      <c r="B114" s="104" t="s">
        <v>43</v>
      </c>
      <c r="C114" s="184"/>
      <c r="D114" s="175"/>
      <c r="E114" s="175"/>
      <c r="F114" s="175"/>
      <c r="G114" s="178"/>
      <c r="H114" s="181"/>
      <c r="I114" s="62"/>
      <c r="J114" s="51"/>
      <c r="K114" s="63"/>
      <c r="L114" s="52">
        <f t="shared" si="29"/>
        <v>0</v>
      </c>
    </row>
    <row r="115" spans="2:12">
      <c r="B115" s="68" t="s">
        <v>39</v>
      </c>
      <c r="C115" s="182">
        <f t="shared" ref="C115" si="30">+C110+1</f>
        <v>21</v>
      </c>
      <c r="D115" s="173">
        <f>VLOOKUP(C115,'Completar SOFSE'!$A$19:$E$462,2,0)</f>
        <v>32</v>
      </c>
      <c r="E115" s="173" t="str">
        <f>VLOOKUP(C115,'Completar SOFSE'!$A$19:$E$462,3,0)</f>
        <v>unidad</v>
      </c>
      <c r="F115" s="173" t="str">
        <f>VLOOKUP(C115,'Completar SOFSE'!$A$19:$E$462,4,0)</f>
        <v>NUM03230302830N</v>
      </c>
      <c r="G115" s="176" t="str">
        <f>VLOOKUP(C115,'Completar SOFSE'!$A$19:$E$462,5,0)</f>
        <v>Balancin. Mecanismo de valvulas.. Motor diesel Caterpillar 3516B. Locomotoras - CSR SDD7</v>
      </c>
      <c r="H115" s="179" t="str">
        <f>VLOOKUP(C115,'Completar SOFSE'!$A$19:$F$462,6,0)</f>
        <v>230-2621</v>
      </c>
      <c r="I115" s="64"/>
      <c r="J115" s="75"/>
      <c r="K115" s="75"/>
      <c r="L115" s="46">
        <f t="shared" si="29"/>
        <v>0</v>
      </c>
    </row>
    <row r="116" spans="2:12">
      <c r="B116" s="69" t="s">
        <v>40</v>
      </c>
      <c r="C116" s="183"/>
      <c r="D116" s="174"/>
      <c r="E116" s="174"/>
      <c r="F116" s="174"/>
      <c r="G116" s="177"/>
      <c r="H116" s="180"/>
      <c r="I116" s="61"/>
      <c r="J116" s="75"/>
      <c r="K116" s="75"/>
      <c r="L116" s="46">
        <f t="shared" si="29"/>
        <v>0</v>
      </c>
    </row>
    <row r="117" spans="2:12">
      <c r="B117" s="69" t="s">
        <v>41</v>
      </c>
      <c r="C117" s="183"/>
      <c r="D117" s="174"/>
      <c r="E117" s="174"/>
      <c r="F117" s="174"/>
      <c r="G117" s="177"/>
      <c r="H117" s="180"/>
      <c r="I117" s="61"/>
      <c r="J117" s="75"/>
      <c r="K117" s="75"/>
      <c r="L117" s="46">
        <f t="shared" si="29"/>
        <v>0</v>
      </c>
    </row>
    <row r="118" spans="2:12">
      <c r="B118" s="69" t="s">
        <v>42</v>
      </c>
      <c r="C118" s="183"/>
      <c r="D118" s="174"/>
      <c r="E118" s="174"/>
      <c r="F118" s="174"/>
      <c r="G118" s="177"/>
      <c r="H118" s="180"/>
      <c r="I118" s="61"/>
      <c r="J118" s="48"/>
      <c r="K118" s="75"/>
      <c r="L118" s="46">
        <f t="shared" si="29"/>
        <v>0</v>
      </c>
    </row>
    <row r="119" spans="2:12" ht="13.5" thickBot="1">
      <c r="B119" s="104" t="s">
        <v>43</v>
      </c>
      <c r="C119" s="184"/>
      <c r="D119" s="175"/>
      <c r="E119" s="175"/>
      <c r="F119" s="175"/>
      <c r="G119" s="178"/>
      <c r="H119" s="181"/>
      <c r="I119" s="62"/>
      <c r="J119" s="51"/>
      <c r="K119" s="63"/>
      <c r="L119" s="52">
        <f t="shared" si="29"/>
        <v>0</v>
      </c>
    </row>
    <row r="120" spans="2:12">
      <c r="B120" s="68" t="s">
        <v>39</v>
      </c>
      <c r="C120" s="182">
        <f t="shared" ref="C120" si="31">+C115+1</f>
        <v>22</v>
      </c>
      <c r="D120" s="173">
        <f>VLOOKUP(C120,'Completar SOFSE'!$A$19:$E$462,2,0)</f>
        <v>16</v>
      </c>
      <c r="E120" s="173" t="str">
        <f>VLOOKUP(C120,'Completar SOFSE'!$A$19:$E$462,3,0)</f>
        <v>unidad</v>
      </c>
      <c r="F120" s="173" t="str">
        <f>VLOOKUP(C120,'Completar SOFSE'!$A$19:$E$462,4,0)</f>
        <v>NUM03230531520N</v>
      </c>
      <c r="G120" s="176" t="str">
        <f>VLOOKUP(C120,'Completar SOFSE'!$A$19:$E$462,5,0)</f>
        <v>Indicador de cambio de filtro. SDD7</v>
      </c>
      <c r="H120" s="179" t="str">
        <f>VLOOKUP(C120,'Completar SOFSE'!$A$19:$F$462,6,0)</f>
        <v>6I-2933</v>
      </c>
      <c r="I120" s="64"/>
      <c r="J120" s="75"/>
      <c r="K120" s="75"/>
      <c r="L120" s="46">
        <f t="shared" si="29"/>
        <v>0</v>
      </c>
    </row>
    <row r="121" spans="2:12">
      <c r="B121" s="69" t="s">
        <v>40</v>
      </c>
      <c r="C121" s="183"/>
      <c r="D121" s="174"/>
      <c r="E121" s="174"/>
      <c r="F121" s="174"/>
      <c r="G121" s="177"/>
      <c r="H121" s="180"/>
      <c r="I121" s="61"/>
      <c r="J121" s="75"/>
      <c r="K121" s="75"/>
      <c r="L121" s="46">
        <f t="shared" si="29"/>
        <v>0</v>
      </c>
    </row>
    <row r="122" spans="2:12">
      <c r="B122" s="69" t="s">
        <v>41</v>
      </c>
      <c r="C122" s="183"/>
      <c r="D122" s="174"/>
      <c r="E122" s="174"/>
      <c r="F122" s="174"/>
      <c r="G122" s="177"/>
      <c r="H122" s="180"/>
      <c r="I122" s="61"/>
      <c r="J122" s="75"/>
      <c r="K122" s="75"/>
      <c r="L122" s="46">
        <f t="shared" si="29"/>
        <v>0</v>
      </c>
    </row>
    <row r="123" spans="2:12">
      <c r="B123" s="69" t="s">
        <v>42</v>
      </c>
      <c r="C123" s="183"/>
      <c r="D123" s="174"/>
      <c r="E123" s="174"/>
      <c r="F123" s="174"/>
      <c r="G123" s="177"/>
      <c r="H123" s="180"/>
      <c r="I123" s="61"/>
      <c r="J123" s="48"/>
      <c r="K123" s="75"/>
      <c r="L123" s="46">
        <f t="shared" si="29"/>
        <v>0</v>
      </c>
    </row>
    <row r="124" spans="2:12" ht="13.5" thickBot="1">
      <c r="B124" s="104" t="s">
        <v>43</v>
      </c>
      <c r="C124" s="184"/>
      <c r="D124" s="175"/>
      <c r="E124" s="175"/>
      <c r="F124" s="175"/>
      <c r="G124" s="178"/>
      <c r="H124" s="181"/>
      <c r="I124" s="62"/>
      <c r="J124" s="51"/>
      <c r="K124" s="63"/>
      <c r="L124" s="52">
        <f t="shared" si="29"/>
        <v>0</v>
      </c>
    </row>
    <row r="125" spans="2:12">
      <c r="B125" s="68" t="s">
        <v>39</v>
      </c>
      <c r="C125" s="182">
        <f>+C120+1</f>
        <v>23</v>
      </c>
      <c r="D125" s="173">
        <f>VLOOKUP(C125,'Completar SOFSE'!$A$19:$E$462,2,0)</f>
        <v>48</v>
      </c>
      <c r="E125" s="173" t="str">
        <f>VLOOKUP(C125,'Completar SOFSE'!$A$19:$E$462,3,0)</f>
        <v>unidad</v>
      </c>
      <c r="F125" s="173" t="str">
        <f>VLOOKUP(C125,'Completar SOFSE'!$A$19:$E$462,4,0)</f>
        <v>NUM03230532220N</v>
      </c>
      <c r="G125" s="176" t="str">
        <f>VLOOKUP(C125,'Completar SOFSE'!$A$19:$E$462,5,0)</f>
        <v>Tornillo. sistema de turbos. Loc CSR SDD7</v>
      </c>
      <c r="H125" s="179" t="str">
        <f>VLOOKUP(C125,'Completar SOFSE'!$A$19:$F$462,6,0)</f>
        <v>0L-1143</v>
      </c>
      <c r="I125" s="64"/>
      <c r="J125" s="75"/>
      <c r="K125" s="75"/>
      <c r="L125" s="46">
        <f>I125*$D$60+J125*$D$60+K125*$D$60</f>
        <v>0</v>
      </c>
    </row>
    <row r="126" spans="2:12">
      <c r="B126" s="69" t="s">
        <v>40</v>
      </c>
      <c r="C126" s="183"/>
      <c r="D126" s="174"/>
      <c r="E126" s="174"/>
      <c r="F126" s="174"/>
      <c r="G126" s="177"/>
      <c r="H126" s="180"/>
      <c r="I126" s="61"/>
      <c r="J126" s="75"/>
      <c r="K126" s="75"/>
      <c r="L126" s="46">
        <f t="shared" ref="L126:L144" si="32">I126*$D$60+J126*$D$60+K126*$D$60</f>
        <v>0</v>
      </c>
    </row>
    <row r="127" spans="2:12">
      <c r="B127" s="69" t="s">
        <v>41</v>
      </c>
      <c r="C127" s="183"/>
      <c r="D127" s="174"/>
      <c r="E127" s="174"/>
      <c r="F127" s="174"/>
      <c r="G127" s="177"/>
      <c r="H127" s="180"/>
      <c r="I127" s="61"/>
      <c r="J127" s="75"/>
      <c r="K127" s="75"/>
      <c r="L127" s="46">
        <f t="shared" si="32"/>
        <v>0</v>
      </c>
    </row>
    <row r="128" spans="2:12">
      <c r="B128" s="69" t="s">
        <v>42</v>
      </c>
      <c r="C128" s="183"/>
      <c r="D128" s="174"/>
      <c r="E128" s="174"/>
      <c r="F128" s="174"/>
      <c r="G128" s="177"/>
      <c r="H128" s="180"/>
      <c r="I128" s="61"/>
      <c r="J128" s="48"/>
      <c r="K128" s="75"/>
      <c r="L128" s="46">
        <f t="shared" si="32"/>
        <v>0</v>
      </c>
    </row>
    <row r="129" spans="2:12" ht="13.5" thickBot="1">
      <c r="B129" s="104" t="s">
        <v>43</v>
      </c>
      <c r="C129" s="184"/>
      <c r="D129" s="175"/>
      <c r="E129" s="175"/>
      <c r="F129" s="175"/>
      <c r="G129" s="178"/>
      <c r="H129" s="181"/>
      <c r="I129" s="62"/>
      <c r="J129" s="51"/>
      <c r="K129" s="63"/>
      <c r="L129" s="52">
        <f t="shared" si="32"/>
        <v>0</v>
      </c>
    </row>
    <row r="130" spans="2:12">
      <c r="B130" s="68" t="s">
        <v>39</v>
      </c>
      <c r="C130" s="182">
        <f t="shared" ref="C130" si="33">+C125+1</f>
        <v>24</v>
      </c>
      <c r="D130" s="173">
        <f>VLOOKUP(C130,'Completar SOFSE'!$A$19:$E$462,2,0)</f>
        <v>48</v>
      </c>
      <c r="E130" s="173" t="str">
        <f>VLOOKUP(C130,'Completar SOFSE'!$A$19:$E$462,3,0)</f>
        <v>unidad</v>
      </c>
      <c r="F130" s="173" t="str">
        <f>VLOOKUP(C130,'Completar SOFSE'!$A$19:$E$462,4,0)</f>
        <v>NUM03230532250N</v>
      </c>
      <c r="G130" s="176" t="str">
        <f>VLOOKUP(C130,'Completar SOFSE'!$A$19:$E$462,5,0)</f>
        <v>Tuerca. Sistema de turbos. Loc CSR SDD7</v>
      </c>
      <c r="H130" s="179" t="str">
        <f>VLOOKUP(C130,'Completar SOFSE'!$A$19:$F$462,6,0)</f>
        <v>9S-8752</v>
      </c>
      <c r="I130" s="64"/>
      <c r="J130" s="75"/>
      <c r="K130" s="75"/>
      <c r="L130" s="46">
        <f t="shared" si="32"/>
        <v>0</v>
      </c>
    </row>
    <row r="131" spans="2:12">
      <c r="B131" s="69" t="s">
        <v>40</v>
      </c>
      <c r="C131" s="183"/>
      <c r="D131" s="174"/>
      <c r="E131" s="174"/>
      <c r="F131" s="174"/>
      <c r="G131" s="177"/>
      <c r="H131" s="180"/>
      <c r="I131" s="61"/>
      <c r="J131" s="75"/>
      <c r="K131" s="75"/>
      <c r="L131" s="46">
        <f t="shared" si="32"/>
        <v>0</v>
      </c>
    </row>
    <row r="132" spans="2:12">
      <c r="B132" s="69" t="s">
        <v>41</v>
      </c>
      <c r="C132" s="183"/>
      <c r="D132" s="174"/>
      <c r="E132" s="174"/>
      <c r="F132" s="174"/>
      <c r="G132" s="177"/>
      <c r="H132" s="180"/>
      <c r="I132" s="61"/>
      <c r="J132" s="75"/>
      <c r="K132" s="75"/>
      <c r="L132" s="46">
        <f t="shared" si="32"/>
        <v>0</v>
      </c>
    </row>
    <row r="133" spans="2:12">
      <c r="B133" s="69" t="s">
        <v>42</v>
      </c>
      <c r="C133" s="183"/>
      <c r="D133" s="174"/>
      <c r="E133" s="174"/>
      <c r="F133" s="174"/>
      <c r="G133" s="177"/>
      <c r="H133" s="180"/>
      <c r="I133" s="61"/>
      <c r="J133" s="48"/>
      <c r="K133" s="75"/>
      <c r="L133" s="46">
        <f t="shared" si="32"/>
        <v>0</v>
      </c>
    </row>
    <row r="134" spans="2:12" ht="13.5" thickBot="1">
      <c r="B134" s="104" t="s">
        <v>43</v>
      </c>
      <c r="C134" s="184"/>
      <c r="D134" s="175"/>
      <c r="E134" s="175"/>
      <c r="F134" s="175"/>
      <c r="G134" s="178"/>
      <c r="H134" s="181"/>
      <c r="I134" s="62"/>
      <c r="J134" s="51"/>
      <c r="K134" s="63"/>
      <c r="L134" s="52">
        <f t="shared" si="32"/>
        <v>0</v>
      </c>
    </row>
    <row r="135" spans="2:12">
      <c r="B135" s="68" t="s">
        <v>39</v>
      </c>
      <c r="C135" s="182">
        <f t="shared" ref="C135" si="34">+C130+1</f>
        <v>25</v>
      </c>
      <c r="D135" s="173">
        <f>VLOOKUP(C135,'Completar SOFSE'!$A$19:$E$462,2,0)</f>
        <v>10</v>
      </c>
      <c r="E135" s="173" t="str">
        <f>VLOOKUP(C135,'Completar SOFSE'!$A$19:$E$462,3,0)</f>
        <v>unidad</v>
      </c>
      <c r="F135" s="173" t="str">
        <f>VLOOKUP(C135,'Completar SOFSE'!$A$19:$E$462,4,0)</f>
        <v>NUM03230723000N</v>
      </c>
      <c r="G135" s="176" t="str">
        <f>VLOOKUP(C135,'Completar SOFSE'!$A$19:$E$462,5,0)</f>
        <v>Bomba de combustible de cebado. Sistema de combustible. Motor diesel Caterpillar 3516B. Loc CSR SDD7</v>
      </c>
      <c r="H135" s="179" t="str">
        <f>VLOOKUP(C135,'Completar SOFSE'!$A$19:$F$462,6,0)</f>
        <v>162-3906</v>
      </c>
      <c r="I135" s="64"/>
      <c r="J135" s="75"/>
      <c r="K135" s="75"/>
      <c r="L135" s="46">
        <f t="shared" si="32"/>
        <v>0</v>
      </c>
    </row>
    <row r="136" spans="2:12">
      <c r="B136" s="69" t="s">
        <v>40</v>
      </c>
      <c r="C136" s="183"/>
      <c r="D136" s="174"/>
      <c r="E136" s="174"/>
      <c r="F136" s="174"/>
      <c r="G136" s="177"/>
      <c r="H136" s="180"/>
      <c r="I136" s="61"/>
      <c r="J136" s="75"/>
      <c r="K136" s="75"/>
      <c r="L136" s="46">
        <f t="shared" si="32"/>
        <v>0</v>
      </c>
    </row>
    <row r="137" spans="2:12">
      <c r="B137" s="69" t="s">
        <v>41</v>
      </c>
      <c r="C137" s="183"/>
      <c r="D137" s="174"/>
      <c r="E137" s="174"/>
      <c r="F137" s="174"/>
      <c r="G137" s="177"/>
      <c r="H137" s="180"/>
      <c r="I137" s="61"/>
      <c r="J137" s="75"/>
      <c r="K137" s="75"/>
      <c r="L137" s="46">
        <f t="shared" si="32"/>
        <v>0</v>
      </c>
    </row>
    <row r="138" spans="2:12">
      <c r="B138" s="69" t="s">
        <v>42</v>
      </c>
      <c r="C138" s="183"/>
      <c r="D138" s="174"/>
      <c r="E138" s="174"/>
      <c r="F138" s="174"/>
      <c r="G138" s="177"/>
      <c r="H138" s="180"/>
      <c r="I138" s="61"/>
      <c r="J138" s="48"/>
      <c r="K138" s="75"/>
      <c r="L138" s="46">
        <f t="shared" si="32"/>
        <v>0</v>
      </c>
    </row>
    <row r="139" spans="2:12" ht="13.5" thickBot="1">
      <c r="B139" s="104" t="s">
        <v>43</v>
      </c>
      <c r="C139" s="184"/>
      <c r="D139" s="175"/>
      <c r="E139" s="175"/>
      <c r="F139" s="175"/>
      <c r="G139" s="178"/>
      <c r="H139" s="181"/>
      <c r="I139" s="62"/>
      <c r="J139" s="51"/>
      <c r="K139" s="63"/>
      <c r="L139" s="52">
        <f t="shared" si="32"/>
        <v>0</v>
      </c>
    </row>
    <row r="140" spans="2:12">
      <c r="B140" s="68" t="s">
        <v>39</v>
      </c>
      <c r="C140" s="182">
        <f t="shared" ref="C140" si="35">+C135+1</f>
        <v>26</v>
      </c>
      <c r="D140" s="173">
        <f>VLOOKUP(C140,'Completar SOFSE'!$A$19:$E$462,2,0)</f>
        <v>16</v>
      </c>
      <c r="E140" s="173" t="str">
        <f>VLOOKUP(C140,'Completar SOFSE'!$A$19:$E$462,3,0)</f>
        <v>unidad</v>
      </c>
      <c r="F140" s="173" t="str">
        <f>VLOOKUP(C140,'Completar SOFSE'!$A$19:$E$462,4,0)</f>
        <v>NUM03230711100N</v>
      </c>
      <c r="G140" s="176" t="str">
        <f>VLOOKUP(C140,'Completar SOFSE'!$A$19:$E$462,5,0)</f>
        <v>Ojal. Colector de sistema de combustible. Motor diesel Caterpillar 3516B. Locomotoras - CSR SDD7</v>
      </c>
      <c r="H140" s="179" t="str">
        <f>VLOOKUP(C140,'Completar SOFSE'!$A$19:$F$462,6,0)</f>
        <v>100-3237</v>
      </c>
      <c r="I140" s="64"/>
      <c r="J140" s="75"/>
      <c r="K140" s="75"/>
      <c r="L140" s="46">
        <f t="shared" si="32"/>
        <v>0</v>
      </c>
    </row>
    <row r="141" spans="2:12">
      <c r="B141" s="69" t="s">
        <v>40</v>
      </c>
      <c r="C141" s="183"/>
      <c r="D141" s="174"/>
      <c r="E141" s="174"/>
      <c r="F141" s="174"/>
      <c r="G141" s="177"/>
      <c r="H141" s="180"/>
      <c r="I141" s="61"/>
      <c r="J141" s="75"/>
      <c r="K141" s="75"/>
      <c r="L141" s="46">
        <f t="shared" si="32"/>
        <v>0</v>
      </c>
    </row>
    <row r="142" spans="2:12">
      <c r="B142" s="69" t="s">
        <v>41</v>
      </c>
      <c r="C142" s="183"/>
      <c r="D142" s="174"/>
      <c r="E142" s="174"/>
      <c r="F142" s="174"/>
      <c r="G142" s="177"/>
      <c r="H142" s="180"/>
      <c r="I142" s="61"/>
      <c r="J142" s="75"/>
      <c r="K142" s="75"/>
      <c r="L142" s="46">
        <f t="shared" si="32"/>
        <v>0</v>
      </c>
    </row>
    <row r="143" spans="2:12">
      <c r="B143" s="69" t="s">
        <v>42</v>
      </c>
      <c r="C143" s="183"/>
      <c r="D143" s="174"/>
      <c r="E143" s="174"/>
      <c r="F143" s="174"/>
      <c r="G143" s="177"/>
      <c r="H143" s="180"/>
      <c r="I143" s="61"/>
      <c r="J143" s="48"/>
      <c r="K143" s="75"/>
      <c r="L143" s="46">
        <f t="shared" si="32"/>
        <v>0</v>
      </c>
    </row>
    <row r="144" spans="2:12" ht="13.5" thickBot="1">
      <c r="B144" s="104" t="s">
        <v>43</v>
      </c>
      <c r="C144" s="184"/>
      <c r="D144" s="175"/>
      <c r="E144" s="175"/>
      <c r="F144" s="175"/>
      <c r="G144" s="178"/>
      <c r="H144" s="181"/>
      <c r="I144" s="62"/>
      <c r="J144" s="51"/>
      <c r="K144" s="63"/>
      <c r="L144" s="52">
        <f t="shared" si="32"/>
        <v>0</v>
      </c>
    </row>
    <row r="145" spans="2:12">
      <c r="B145" s="68" t="s">
        <v>39</v>
      </c>
      <c r="C145" s="182">
        <f>+C140+1</f>
        <v>27</v>
      </c>
      <c r="D145" s="173">
        <f>VLOOKUP(C145,'Completar SOFSE'!$A$19:$E$462,2,0)</f>
        <v>16</v>
      </c>
      <c r="E145" s="173" t="str">
        <f>VLOOKUP(C145,'Completar SOFSE'!$A$19:$E$462,3,0)</f>
        <v>unidad</v>
      </c>
      <c r="F145" s="173" t="str">
        <f>VLOOKUP(C145,'Completar SOFSE'!$A$19:$E$462,4,0)</f>
        <v>NUM03230711160N</v>
      </c>
      <c r="G145" s="176" t="str">
        <f>VLOOKUP(C145,'Completar SOFSE'!$A$19:$E$462,5,0)</f>
        <v>Ojal de cañeria. Piping. Sistema de combustible. Motor diesel Caterpillar 3516B. Loc CSR SDD7</v>
      </c>
      <c r="H145" s="179" t="str">
        <f>VLOOKUP(C145,'Completar SOFSE'!$A$19:$F$462,6,0)</f>
        <v>2H-9523</v>
      </c>
      <c r="I145" s="64"/>
      <c r="J145" s="75"/>
      <c r="K145" s="75"/>
      <c r="L145" s="46">
        <f>I145*$D$60+J145*$D$60+K145*$D$60</f>
        <v>0</v>
      </c>
    </row>
    <row r="146" spans="2:12">
      <c r="B146" s="69" t="s">
        <v>40</v>
      </c>
      <c r="C146" s="183"/>
      <c r="D146" s="174"/>
      <c r="E146" s="174"/>
      <c r="F146" s="174"/>
      <c r="G146" s="177"/>
      <c r="H146" s="180"/>
      <c r="I146" s="61"/>
      <c r="J146" s="75"/>
      <c r="K146" s="75"/>
      <c r="L146" s="46">
        <f t="shared" ref="L146:L164" si="36">I146*$D$60+J146*$D$60+K146*$D$60</f>
        <v>0</v>
      </c>
    </row>
    <row r="147" spans="2:12">
      <c r="B147" s="69" t="s">
        <v>41</v>
      </c>
      <c r="C147" s="183"/>
      <c r="D147" s="174"/>
      <c r="E147" s="174"/>
      <c r="F147" s="174"/>
      <c r="G147" s="177"/>
      <c r="H147" s="180"/>
      <c r="I147" s="61"/>
      <c r="J147" s="75"/>
      <c r="K147" s="75"/>
      <c r="L147" s="46">
        <f t="shared" si="36"/>
        <v>0</v>
      </c>
    </row>
    <row r="148" spans="2:12">
      <c r="B148" s="69" t="s">
        <v>42</v>
      </c>
      <c r="C148" s="183"/>
      <c r="D148" s="174"/>
      <c r="E148" s="174"/>
      <c r="F148" s="174"/>
      <c r="G148" s="177"/>
      <c r="H148" s="180"/>
      <c r="I148" s="61"/>
      <c r="J148" s="48"/>
      <c r="K148" s="75"/>
      <c r="L148" s="46">
        <f t="shared" si="36"/>
        <v>0</v>
      </c>
    </row>
    <row r="149" spans="2:12" ht="13.5" thickBot="1">
      <c r="B149" s="104" t="s">
        <v>43</v>
      </c>
      <c r="C149" s="184"/>
      <c r="D149" s="175"/>
      <c r="E149" s="175"/>
      <c r="F149" s="175"/>
      <c r="G149" s="178"/>
      <c r="H149" s="181"/>
      <c r="I149" s="62"/>
      <c r="J149" s="51"/>
      <c r="K149" s="63"/>
      <c r="L149" s="52">
        <f t="shared" si="36"/>
        <v>0</v>
      </c>
    </row>
    <row r="150" spans="2:12">
      <c r="B150" s="68" t="s">
        <v>39</v>
      </c>
      <c r="C150" s="182">
        <f t="shared" ref="C150" si="37">+C145+1</f>
        <v>28</v>
      </c>
      <c r="D150" s="173">
        <f>VLOOKUP(C150,'Completar SOFSE'!$A$19:$E$462,2,0)</f>
        <v>64</v>
      </c>
      <c r="E150" s="173" t="str">
        <f>VLOOKUP(C150,'Completar SOFSE'!$A$19:$E$462,3,0)</f>
        <v>unidad</v>
      </c>
      <c r="F150" s="173" t="str">
        <f>VLOOKUP(C150,'Completar SOFSE'!$A$19:$E$462,4,0)</f>
        <v>NUM03230711250N</v>
      </c>
      <c r="G150" s="176" t="str">
        <f>VLOOKUP(C150,'Completar SOFSE'!$A$19:$E$462,5,0)</f>
        <v>Puerto de conexion. Piping. Sistema de combustible. Motor diesel Caterpillar 3516B. CSR SDD7</v>
      </c>
      <c r="H150" s="179" t="str">
        <f>VLOOKUP(C150,'Completar SOFSE'!$A$19:$F$462,6,0)</f>
        <v>7W-2122</v>
      </c>
      <c r="I150" s="64"/>
      <c r="J150" s="75"/>
      <c r="K150" s="75"/>
      <c r="L150" s="46">
        <f t="shared" si="36"/>
        <v>0</v>
      </c>
    </row>
    <row r="151" spans="2:12">
      <c r="B151" s="69" t="s">
        <v>40</v>
      </c>
      <c r="C151" s="183"/>
      <c r="D151" s="174"/>
      <c r="E151" s="174"/>
      <c r="F151" s="174"/>
      <c r="G151" s="177"/>
      <c r="H151" s="180"/>
      <c r="I151" s="61"/>
      <c r="J151" s="75"/>
      <c r="K151" s="75"/>
      <c r="L151" s="46">
        <f t="shared" si="36"/>
        <v>0</v>
      </c>
    </row>
    <row r="152" spans="2:12">
      <c r="B152" s="69" t="s">
        <v>41</v>
      </c>
      <c r="C152" s="183"/>
      <c r="D152" s="174"/>
      <c r="E152" s="174"/>
      <c r="F152" s="174"/>
      <c r="G152" s="177"/>
      <c r="H152" s="180"/>
      <c r="I152" s="61"/>
      <c r="J152" s="75"/>
      <c r="K152" s="75"/>
      <c r="L152" s="46">
        <f t="shared" si="36"/>
        <v>0</v>
      </c>
    </row>
    <row r="153" spans="2:12">
      <c r="B153" s="69" t="s">
        <v>42</v>
      </c>
      <c r="C153" s="183"/>
      <c r="D153" s="174"/>
      <c r="E153" s="174"/>
      <c r="F153" s="174"/>
      <c r="G153" s="177"/>
      <c r="H153" s="180"/>
      <c r="I153" s="61"/>
      <c r="J153" s="48"/>
      <c r="K153" s="75"/>
      <c r="L153" s="46">
        <f t="shared" si="36"/>
        <v>0</v>
      </c>
    </row>
    <row r="154" spans="2:12" ht="13.5" thickBot="1">
      <c r="B154" s="104" t="s">
        <v>43</v>
      </c>
      <c r="C154" s="184"/>
      <c r="D154" s="175"/>
      <c r="E154" s="175"/>
      <c r="F154" s="175"/>
      <c r="G154" s="178"/>
      <c r="H154" s="181"/>
      <c r="I154" s="62"/>
      <c r="J154" s="51"/>
      <c r="K154" s="63"/>
      <c r="L154" s="52">
        <f t="shared" si="36"/>
        <v>0</v>
      </c>
    </row>
    <row r="155" spans="2:12">
      <c r="B155" s="68" t="s">
        <v>39</v>
      </c>
      <c r="C155" s="182">
        <f t="shared" ref="C155" si="38">+C150+1</f>
        <v>29</v>
      </c>
      <c r="D155" s="173">
        <f>VLOOKUP(C155,'Completar SOFSE'!$A$19:$E$462,2,0)</f>
        <v>8</v>
      </c>
      <c r="E155" s="173" t="str">
        <f>VLOOKUP(C155,'Completar SOFSE'!$A$19:$E$462,3,0)</f>
        <v>unidad</v>
      </c>
      <c r="F155" s="173" t="str">
        <f>VLOOKUP(C155,'Completar SOFSE'!$A$19:$E$462,4,0)</f>
        <v>NUM03230711000N</v>
      </c>
      <c r="G155" s="176" t="str">
        <f>VLOOKUP(C155,'Completar SOFSE'!$A$19:$E$462,5,0)</f>
        <v>Valvula reguladora de presion de combustible.   Motor Caterpillar 3516B. Loc CSR SDD7.</v>
      </c>
      <c r="H155" s="179" t="str">
        <f>VLOOKUP(C155,'Completar SOFSE'!$A$19:$F$462,6,0)</f>
        <v>7E-3921</v>
      </c>
      <c r="I155" s="64"/>
      <c r="J155" s="75"/>
      <c r="K155" s="75"/>
      <c r="L155" s="46">
        <f t="shared" si="36"/>
        <v>0</v>
      </c>
    </row>
    <row r="156" spans="2:12">
      <c r="B156" s="69" t="s">
        <v>40</v>
      </c>
      <c r="C156" s="183"/>
      <c r="D156" s="174"/>
      <c r="E156" s="174"/>
      <c r="F156" s="174"/>
      <c r="G156" s="177"/>
      <c r="H156" s="180"/>
      <c r="I156" s="61"/>
      <c r="J156" s="75"/>
      <c r="K156" s="75"/>
      <c r="L156" s="46">
        <f t="shared" si="36"/>
        <v>0</v>
      </c>
    </row>
    <row r="157" spans="2:12">
      <c r="B157" s="69" t="s">
        <v>41</v>
      </c>
      <c r="C157" s="183"/>
      <c r="D157" s="174"/>
      <c r="E157" s="174"/>
      <c r="F157" s="174"/>
      <c r="G157" s="177"/>
      <c r="H157" s="180"/>
      <c r="I157" s="61"/>
      <c r="J157" s="75"/>
      <c r="K157" s="75"/>
      <c r="L157" s="46">
        <f t="shared" si="36"/>
        <v>0</v>
      </c>
    </row>
    <row r="158" spans="2:12">
      <c r="B158" s="69" t="s">
        <v>42</v>
      </c>
      <c r="C158" s="183"/>
      <c r="D158" s="174"/>
      <c r="E158" s="174"/>
      <c r="F158" s="174"/>
      <c r="G158" s="177"/>
      <c r="H158" s="180"/>
      <c r="I158" s="61"/>
      <c r="J158" s="48"/>
      <c r="K158" s="75"/>
      <c r="L158" s="46">
        <f t="shared" si="36"/>
        <v>0</v>
      </c>
    </row>
    <row r="159" spans="2:12" ht="13.5" thickBot="1">
      <c r="B159" s="104" t="s">
        <v>43</v>
      </c>
      <c r="C159" s="184"/>
      <c r="D159" s="175"/>
      <c r="E159" s="175"/>
      <c r="F159" s="175"/>
      <c r="G159" s="178"/>
      <c r="H159" s="181"/>
      <c r="I159" s="62"/>
      <c r="J159" s="51"/>
      <c r="K159" s="63"/>
      <c r="L159" s="52">
        <f t="shared" si="36"/>
        <v>0</v>
      </c>
    </row>
    <row r="160" spans="2:12">
      <c r="B160" s="68" t="s">
        <v>39</v>
      </c>
      <c r="C160" s="182">
        <f t="shared" ref="C160" si="39">+C155+1</f>
        <v>30</v>
      </c>
      <c r="D160" s="173">
        <f>VLOOKUP(C160,'Completar SOFSE'!$A$19:$E$462,2,0)</f>
        <v>40</v>
      </c>
      <c r="E160" s="173" t="str">
        <f>VLOOKUP(C160,'Completar SOFSE'!$A$19:$E$462,3,0)</f>
        <v>unidad</v>
      </c>
      <c r="F160" s="173" t="str">
        <f>VLOOKUP(C160,'Completar SOFSE'!$A$19:$E$462,4,0)</f>
        <v>NUM03230711110N</v>
      </c>
      <c r="G160" s="176" t="str">
        <f>VLOOKUP(C160,'Completar SOFSE'!$A$19:$E$462,5,0)</f>
        <v>Anillo de retencion. Sistema de combustible. Motor diesel Caterpillar 3516B. Locomotoras - CSR SDD7</v>
      </c>
      <c r="H160" s="179" t="str">
        <f>VLOOKUP(C160,'Completar SOFSE'!$A$19:$F$462,6,0)</f>
        <v>147-3745</v>
      </c>
      <c r="I160" s="64"/>
      <c r="J160" s="75"/>
      <c r="K160" s="75"/>
      <c r="L160" s="46">
        <f t="shared" si="36"/>
        <v>0</v>
      </c>
    </row>
    <row r="161" spans="2:12">
      <c r="B161" s="69" t="s">
        <v>40</v>
      </c>
      <c r="C161" s="183"/>
      <c r="D161" s="174"/>
      <c r="E161" s="174"/>
      <c r="F161" s="174"/>
      <c r="G161" s="177"/>
      <c r="H161" s="180"/>
      <c r="I161" s="61"/>
      <c r="J161" s="75"/>
      <c r="K161" s="75"/>
      <c r="L161" s="46">
        <f t="shared" si="36"/>
        <v>0</v>
      </c>
    </row>
    <row r="162" spans="2:12">
      <c r="B162" s="69" t="s">
        <v>41</v>
      </c>
      <c r="C162" s="183"/>
      <c r="D162" s="174"/>
      <c r="E162" s="174"/>
      <c r="F162" s="174"/>
      <c r="G162" s="177"/>
      <c r="H162" s="180"/>
      <c r="I162" s="61"/>
      <c r="J162" s="75"/>
      <c r="K162" s="75"/>
      <c r="L162" s="46">
        <f t="shared" si="36"/>
        <v>0</v>
      </c>
    </row>
    <row r="163" spans="2:12">
      <c r="B163" s="69" t="s">
        <v>42</v>
      </c>
      <c r="C163" s="183"/>
      <c r="D163" s="174"/>
      <c r="E163" s="174"/>
      <c r="F163" s="174"/>
      <c r="G163" s="177"/>
      <c r="H163" s="180"/>
      <c r="I163" s="61"/>
      <c r="J163" s="48"/>
      <c r="K163" s="75"/>
      <c r="L163" s="46">
        <f t="shared" si="36"/>
        <v>0</v>
      </c>
    </row>
    <row r="164" spans="2:12" ht="13.5" thickBot="1">
      <c r="B164" s="104" t="s">
        <v>43</v>
      </c>
      <c r="C164" s="184"/>
      <c r="D164" s="175"/>
      <c r="E164" s="175"/>
      <c r="F164" s="175"/>
      <c r="G164" s="178"/>
      <c r="H164" s="181"/>
      <c r="I164" s="62"/>
      <c r="J164" s="51"/>
      <c r="K164" s="63"/>
      <c r="L164" s="52">
        <f t="shared" si="36"/>
        <v>0</v>
      </c>
    </row>
    <row r="165" spans="2:12">
      <c r="B165" s="68" t="s">
        <v>39</v>
      </c>
      <c r="C165" s="182">
        <f>+C160+1</f>
        <v>31</v>
      </c>
      <c r="D165" s="173">
        <f>VLOOKUP(C165,'Completar SOFSE'!$A$19:$E$462,2,0)</f>
        <v>10</v>
      </c>
      <c r="E165" s="173" t="str">
        <f>VLOOKUP(C165,'Completar SOFSE'!$A$19:$E$462,3,0)</f>
        <v>unidad</v>
      </c>
      <c r="F165" s="173" t="str">
        <f>VLOOKUP(C165,'Completar SOFSE'!$A$19:$E$462,4,0)</f>
        <v>NUM03230711280N</v>
      </c>
      <c r="G165" s="176" t="str">
        <f>VLOOKUP(C165,'Completar SOFSE'!$A$19:$E$462,5,0)</f>
        <v>Muelle de sistema de cebado. Sistema de combustible. Motor diesel Caterpillar 3516B. CSR SDD7</v>
      </c>
      <c r="H165" s="179" t="str">
        <f>VLOOKUP(C165,'Completar SOFSE'!$A$19:$F$462,6,0)</f>
        <v>9N-1752</v>
      </c>
      <c r="I165" s="64"/>
      <c r="J165" s="75"/>
      <c r="K165" s="75"/>
      <c r="L165" s="46">
        <f>I165*$D$60+J165*$D$60+K165*$D$60</f>
        <v>0</v>
      </c>
    </row>
    <row r="166" spans="2:12">
      <c r="B166" s="69" t="s">
        <v>40</v>
      </c>
      <c r="C166" s="183"/>
      <c r="D166" s="174"/>
      <c r="E166" s="174"/>
      <c r="F166" s="174"/>
      <c r="G166" s="177"/>
      <c r="H166" s="180"/>
      <c r="I166" s="61"/>
      <c r="J166" s="75"/>
      <c r="K166" s="75"/>
      <c r="L166" s="46">
        <f t="shared" ref="L166:L184" si="40">I166*$D$60+J166*$D$60+K166*$D$60</f>
        <v>0</v>
      </c>
    </row>
    <row r="167" spans="2:12">
      <c r="B167" s="69" t="s">
        <v>41</v>
      </c>
      <c r="C167" s="183"/>
      <c r="D167" s="174"/>
      <c r="E167" s="174"/>
      <c r="F167" s="174"/>
      <c r="G167" s="177"/>
      <c r="H167" s="180"/>
      <c r="I167" s="61"/>
      <c r="J167" s="75"/>
      <c r="K167" s="75"/>
      <c r="L167" s="46">
        <f t="shared" si="40"/>
        <v>0</v>
      </c>
    </row>
    <row r="168" spans="2:12">
      <c r="B168" s="69" t="s">
        <v>42</v>
      </c>
      <c r="C168" s="183"/>
      <c r="D168" s="174"/>
      <c r="E168" s="174"/>
      <c r="F168" s="174"/>
      <c r="G168" s="177"/>
      <c r="H168" s="180"/>
      <c r="I168" s="61"/>
      <c r="J168" s="48"/>
      <c r="K168" s="75"/>
      <c r="L168" s="46">
        <f t="shared" si="40"/>
        <v>0</v>
      </c>
    </row>
    <row r="169" spans="2:12" ht="13.5" thickBot="1">
      <c r="B169" s="104" t="s">
        <v>43</v>
      </c>
      <c r="C169" s="184"/>
      <c r="D169" s="175"/>
      <c r="E169" s="175"/>
      <c r="F169" s="175"/>
      <c r="G169" s="178"/>
      <c r="H169" s="181"/>
      <c r="I169" s="62"/>
      <c r="J169" s="51"/>
      <c r="K169" s="63"/>
      <c r="L169" s="52">
        <f t="shared" si="40"/>
        <v>0</v>
      </c>
    </row>
    <row r="170" spans="2:12">
      <c r="B170" s="68" t="s">
        <v>39</v>
      </c>
      <c r="C170" s="182">
        <f t="shared" ref="C170" si="41">+C165+1</f>
        <v>32</v>
      </c>
      <c r="D170" s="173">
        <f>VLOOKUP(C170,'Completar SOFSE'!$A$19:$E$462,2,0)</f>
        <v>20</v>
      </c>
      <c r="E170" s="173" t="str">
        <f>VLOOKUP(C170,'Completar SOFSE'!$A$19:$E$462,3,0)</f>
        <v>unidad</v>
      </c>
      <c r="F170" s="173" t="str">
        <f>VLOOKUP(C170,'Completar SOFSE'!$A$19:$E$462,4,0)</f>
        <v>NUM03230820390N</v>
      </c>
      <c r="G170" s="176" t="str">
        <f>VLOOKUP(C170,'Completar SOFSE'!$A$19:$E$462,5,0)</f>
        <v>Anillo de retencion de brida de conexión. Piping. Sistema de refrigeracion. Motor Caterpillar 3516B</v>
      </c>
      <c r="H170" s="179" t="str">
        <f>VLOOKUP(C170,'Completar SOFSE'!$A$19:$F$462,6,0)</f>
        <v>1W-4099</v>
      </c>
      <c r="I170" s="64"/>
      <c r="J170" s="75"/>
      <c r="K170" s="75"/>
      <c r="L170" s="46">
        <f t="shared" si="40"/>
        <v>0</v>
      </c>
    </row>
    <row r="171" spans="2:12">
      <c r="B171" s="69" t="s">
        <v>40</v>
      </c>
      <c r="C171" s="183"/>
      <c r="D171" s="174"/>
      <c r="E171" s="174"/>
      <c r="F171" s="174"/>
      <c r="G171" s="177"/>
      <c r="H171" s="180"/>
      <c r="I171" s="61"/>
      <c r="J171" s="75"/>
      <c r="K171" s="75"/>
      <c r="L171" s="46">
        <f t="shared" si="40"/>
        <v>0</v>
      </c>
    </row>
    <row r="172" spans="2:12">
      <c r="B172" s="69" t="s">
        <v>41</v>
      </c>
      <c r="C172" s="183"/>
      <c r="D172" s="174"/>
      <c r="E172" s="174"/>
      <c r="F172" s="174"/>
      <c r="G172" s="177"/>
      <c r="H172" s="180"/>
      <c r="I172" s="61"/>
      <c r="J172" s="75"/>
      <c r="K172" s="75"/>
      <c r="L172" s="46">
        <f t="shared" si="40"/>
        <v>0</v>
      </c>
    </row>
    <row r="173" spans="2:12">
      <c r="B173" s="69" t="s">
        <v>42</v>
      </c>
      <c r="C173" s="183"/>
      <c r="D173" s="174"/>
      <c r="E173" s="174"/>
      <c r="F173" s="174"/>
      <c r="G173" s="177"/>
      <c r="H173" s="180"/>
      <c r="I173" s="61"/>
      <c r="J173" s="48"/>
      <c r="K173" s="75"/>
      <c r="L173" s="46">
        <f t="shared" si="40"/>
        <v>0</v>
      </c>
    </row>
    <row r="174" spans="2:12" ht="13.5" thickBot="1">
      <c r="B174" s="104" t="s">
        <v>43</v>
      </c>
      <c r="C174" s="184"/>
      <c r="D174" s="175"/>
      <c r="E174" s="175"/>
      <c r="F174" s="175"/>
      <c r="G174" s="178"/>
      <c r="H174" s="181"/>
      <c r="I174" s="62"/>
      <c r="J174" s="51"/>
      <c r="K174" s="63"/>
      <c r="L174" s="52">
        <f t="shared" si="40"/>
        <v>0</v>
      </c>
    </row>
    <row r="175" spans="2:12">
      <c r="B175" s="68" t="s">
        <v>39</v>
      </c>
      <c r="C175" s="182">
        <f t="shared" ref="C175" si="42">+C170+1</f>
        <v>33</v>
      </c>
      <c r="D175" s="173">
        <f>VLOOKUP(C175,'Completar SOFSE'!$A$19:$E$462,2,0)</f>
        <v>16</v>
      </c>
      <c r="E175" s="173" t="str">
        <f>VLOOKUP(C175,'Completar SOFSE'!$A$19:$E$462,3,0)</f>
        <v>unidad</v>
      </c>
      <c r="F175" s="173" t="str">
        <f>VLOOKUP(C175,'Completar SOFSE'!$A$19:$E$462,4,0)</f>
        <v>NUM03230820430N</v>
      </c>
      <c r="G175" s="176" t="str">
        <f>VLOOKUP(C175,'Completar SOFSE'!$A$19:$E$462,5,0)</f>
        <v>Anillo de retencion, brida de conexion. Piping. Refrigeracion. Motor diesel Caterpillar 3516B. SDD7</v>
      </c>
      <c r="H175" s="179" t="str">
        <f>VLOOKUP(C175,'Completar SOFSE'!$A$19:$F$462,6,0)</f>
        <v>4W-0530</v>
      </c>
      <c r="I175" s="64"/>
      <c r="J175" s="75"/>
      <c r="K175" s="75"/>
      <c r="L175" s="46">
        <f t="shared" si="40"/>
        <v>0</v>
      </c>
    </row>
    <row r="176" spans="2:12">
      <c r="B176" s="69" t="s">
        <v>40</v>
      </c>
      <c r="C176" s="183"/>
      <c r="D176" s="174"/>
      <c r="E176" s="174"/>
      <c r="F176" s="174"/>
      <c r="G176" s="177"/>
      <c r="H176" s="180"/>
      <c r="I176" s="61"/>
      <c r="J176" s="75"/>
      <c r="K176" s="75"/>
      <c r="L176" s="46">
        <f t="shared" si="40"/>
        <v>0</v>
      </c>
    </row>
    <row r="177" spans="2:12">
      <c r="B177" s="69" t="s">
        <v>41</v>
      </c>
      <c r="C177" s="183"/>
      <c r="D177" s="174"/>
      <c r="E177" s="174"/>
      <c r="F177" s="174"/>
      <c r="G177" s="177"/>
      <c r="H177" s="180"/>
      <c r="I177" s="61"/>
      <c r="J177" s="75"/>
      <c r="K177" s="75"/>
      <c r="L177" s="46">
        <f t="shared" si="40"/>
        <v>0</v>
      </c>
    </row>
    <row r="178" spans="2:12">
      <c r="B178" s="69" t="s">
        <v>42</v>
      </c>
      <c r="C178" s="183"/>
      <c r="D178" s="174"/>
      <c r="E178" s="174"/>
      <c r="F178" s="174"/>
      <c r="G178" s="177"/>
      <c r="H178" s="180"/>
      <c r="I178" s="61"/>
      <c r="J178" s="48"/>
      <c r="K178" s="75"/>
      <c r="L178" s="46">
        <f t="shared" si="40"/>
        <v>0</v>
      </c>
    </row>
    <row r="179" spans="2:12" ht="13.5" thickBot="1">
      <c r="B179" s="104" t="s">
        <v>43</v>
      </c>
      <c r="C179" s="184"/>
      <c r="D179" s="175"/>
      <c r="E179" s="175"/>
      <c r="F179" s="175"/>
      <c r="G179" s="178"/>
      <c r="H179" s="181"/>
      <c r="I179" s="62"/>
      <c r="J179" s="51"/>
      <c r="K179" s="63"/>
      <c r="L179" s="52">
        <f t="shared" si="40"/>
        <v>0</v>
      </c>
    </row>
    <row r="180" spans="2:12">
      <c r="B180" s="68" t="s">
        <v>39</v>
      </c>
      <c r="C180" s="182">
        <f t="shared" ref="C180" si="43">+C175+1</f>
        <v>34</v>
      </c>
      <c r="D180" s="173">
        <f>VLOOKUP(C180,'Completar SOFSE'!$A$19:$E$462,2,0)</f>
        <v>20</v>
      </c>
      <c r="E180" s="173" t="str">
        <f>VLOOKUP(C180,'Completar SOFSE'!$A$19:$E$462,3,0)</f>
        <v>unidad</v>
      </c>
      <c r="F180" s="173" t="str">
        <f>VLOOKUP(C180,'Completar SOFSE'!$A$19:$E$462,4,0)</f>
        <v>NUM03230820530N</v>
      </c>
      <c r="G180" s="176" t="str">
        <f>VLOOKUP(C180,'Completar SOFSE'!$A$19:$E$462,5,0)</f>
        <v>Conector salida de refrigerante de turbo</v>
      </c>
      <c r="H180" s="179" t="str">
        <f>VLOOKUP(C180,'Completar SOFSE'!$A$19:$F$462,6,0)</f>
        <v>7E-1456</v>
      </c>
      <c r="I180" s="64"/>
      <c r="J180" s="75"/>
      <c r="K180" s="75"/>
      <c r="L180" s="46">
        <f t="shared" si="40"/>
        <v>0</v>
      </c>
    </row>
    <row r="181" spans="2:12">
      <c r="B181" s="69" t="s">
        <v>40</v>
      </c>
      <c r="C181" s="183"/>
      <c r="D181" s="174"/>
      <c r="E181" s="174"/>
      <c r="F181" s="174"/>
      <c r="G181" s="177"/>
      <c r="H181" s="180"/>
      <c r="I181" s="61"/>
      <c r="J181" s="75"/>
      <c r="K181" s="75"/>
      <c r="L181" s="46">
        <f t="shared" si="40"/>
        <v>0</v>
      </c>
    </row>
    <row r="182" spans="2:12">
      <c r="B182" s="69" t="s">
        <v>41</v>
      </c>
      <c r="C182" s="183"/>
      <c r="D182" s="174"/>
      <c r="E182" s="174"/>
      <c r="F182" s="174"/>
      <c r="G182" s="177"/>
      <c r="H182" s="180"/>
      <c r="I182" s="61"/>
      <c r="J182" s="75"/>
      <c r="K182" s="75"/>
      <c r="L182" s="46">
        <f t="shared" si="40"/>
        <v>0</v>
      </c>
    </row>
    <row r="183" spans="2:12">
      <c r="B183" s="69" t="s">
        <v>42</v>
      </c>
      <c r="C183" s="183"/>
      <c r="D183" s="174"/>
      <c r="E183" s="174"/>
      <c r="F183" s="174"/>
      <c r="G183" s="177"/>
      <c r="H183" s="180"/>
      <c r="I183" s="61"/>
      <c r="J183" s="48"/>
      <c r="K183" s="75"/>
      <c r="L183" s="46">
        <f t="shared" si="40"/>
        <v>0</v>
      </c>
    </row>
    <row r="184" spans="2:12" ht="13.5" thickBot="1">
      <c r="B184" s="104" t="s">
        <v>43</v>
      </c>
      <c r="C184" s="184"/>
      <c r="D184" s="175"/>
      <c r="E184" s="175"/>
      <c r="F184" s="175"/>
      <c r="G184" s="178"/>
      <c r="H184" s="181"/>
      <c r="I184" s="62"/>
      <c r="J184" s="51"/>
      <c r="K184" s="63"/>
      <c r="L184" s="52">
        <f t="shared" si="40"/>
        <v>0</v>
      </c>
    </row>
    <row r="185" spans="2:12">
      <c r="B185" s="68" t="s">
        <v>39</v>
      </c>
      <c r="C185" s="182">
        <f>+C180+1</f>
        <v>35</v>
      </c>
      <c r="D185" s="173">
        <f>VLOOKUP(C185,'Completar SOFSE'!$A$19:$E$462,2,0)</f>
        <v>48</v>
      </c>
      <c r="E185" s="173" t="str">
        <f>VLOOKUP(C185,'Completar SOFSE'!$A$19:$E$462,3,0)</f>
        <v>unidad</v>
      </c>
      <c r="F185" s="173" t="str">
        <f>VLOOKUP(C185,'Completar SOFSE'!$A$19:$E$462,4,0)</f>
        <v>NUM03230930170N</v>
      </c>
      <c r="G185" s="176" t="str">
        <f>VLOOKUP(C185,'Completar SOFSE'!$A$19:$E$462,5,0)</f>
        <v>Ojal. Sistema de combustible y lubricacion. Motor diesel Caterpillar 3516B. Locomotoras - CSR SDD7</v>
      </c>
      <c r="H185" s="179" t="str">
        <f>VLOOKUP(C185,'Completar SOFSE'!$A$19:$F$462,6,0)</f>
        <v>108-1434</v>
      </c>
      <c r="I185" s="64"/>
      <c r="J185" s="75"/>
      <c r="K185" s="75"/>
      <c r="L185" s="46">
        <f>I185*$D$60+J185*$D$60+K185*$D$60</f>
        <v>0</v>
      </c>
    </row>
    <row r="186" spans="2:12">
      <c r="B186" s="69" t="s">
        <v>40</v>
      </c>
      <c r="C186" s="183"/>
      <c r="D186" s="174"/>
      <c r="E186" s="174"/>
      <c r="F186" s="174"/>
      <c r="G186" s="177"/>
      <c r="H186" s="180"/>
      <c r="I186" s="61"/>
      <c r="J186" s="75"/>
      <c r="K186" s="75"/>
      <c r="L186" s="46">
        <f t="shared" ref="L186:L204" si="44">I186*$D$60+J186*$D$60+K186*$D$60</f>
        <v>0</v>
      </c>
    </row>
    <row r="187" spans="2:12">
      <c r="B187" s="69" t="s">
        <v>41</v>
      </c>
      <c r="C187" s="183"/>
      <c r="D187" s="174"/>
      <c r="E187" s="174"/>
      <c r="F187" s="174"/>
      <c r="G187" s="177"/>
      <c r="H187" s="180"/>
      <c r="I187" s="61"/>
      <c r="J187" s="75"/>
      <c r="K187" s="75"/>
      <c r="L187" s="46">
        <f t="shared" si="44"/>
        <v>0</v>
      </c>
    </row>
    <row r="188" spans="2:12">
      <c r="B188" s="69" t="s">
        <v>42</v>
      </c>
      <c r="C188" s="183"/>
      <c r="D188" s="174"/>
      <c r="E188" s="174"/>
      <c r="F188" s="174"/>
      <c r="G188" s="177"/>
      <c r="H188" s="180"/>
      <c r="I188" s="61"/>
      <c r="J188" s="48"/>
      <c r="K188" s="75"/>
      <c r="L188" s="46">
        <f t="shared" si="44"/>
        <v>0</v>
      </c>
    </row>
    <row r="189" spans="2:12" ht="13.5" thickBot="1">
      <c r="B189" s="104" t="s">
        <v>43</v>
      </c>
      <c r="C189" s="184"/>
      <c r="D189" s="175"/>
      <c r="E189" s="175"/>
      <c r="F189" s="175"/>
      <c r="G189" s="178"/>
      <c r="H189" s="181"/>
      <c r="I189" s="62"/>
      <c r="J189" s="51"/>
      <c r="K189" s="63"/>
      <c r="L189" s="52">
        <f t="shared" si="44"/>
        <v>0</v>
      </c>
    </row>
    <row r="190" spans="2:12">
      <c r="B190" s="68" t="s">
        <v>39</v>
      </c>
      <c r="C190" s="182">
        <f t="shared" ref="C190" si="45">+C185+1</f>
        <v>36</v>
      </c>
      <c r="D190" s="173">
        <f>VLOOKUP(C190,'Completar SOFSE'!$A$19:$E$462,2,0)</f>
        <v>12</v>
      </c>
      <c r="E190" s="173" t="str">
        <f>VLOOKUP(C190,'Completar SOFSE'!$A$19:$E$462,3,0)</f>
        <v>unidad</v>
      </c>
      <c r="F190" s="173" t="str">
        <f>VLOOKUP(C190,'Completar SOFSE'!$A$19:$E$462,4,0)</f>
        <v>NUM03230930190N</v>
      </c>
      <c r="G190" s="176" t="str">
        <f>VLOOKUP(C190,'Completar SOFSE'!$A$19:$E$462,5,0)</f>
        <v>Anillo de retencion. Sistema de lubricacion. Motor diesel Caterpillar 3516B. Locomotoras - CSR SDD7</v>
      </c>
      <c r="H190" s="179" t="str">
        <f>VLOOKUP(C190,'Completar SOFSE'!$A$19:$F$462,6,0)</f>
        <v>111-3820</v>
      </c>
      <c r="I190" s="64"/>
      <c r="J190" s="75"/>
      <c r="K190" s="75"/>
      <c r="L190" s="46">
        <f t="shared" si="44"/>
        <v>0</v>
      </c>
    </row>
    <row r="191" spans="2:12">
      <c r="B191" s="69" t="s">
        <v>40</v>
      </c>
      <c r="C191" s="183"/>
      <c r="D191" s="174"/>
      <c r="E191" s="174"/>
      <c r="F191" s="174"/>
      <c r="G191" s="177"/>
      <c r="H191" s="180"/>
      <c r="I191" s="61"/>
      <c r="J191" s="75"/>
      <c r="K191" s="75"/>
      <c r="L191" s="46">
        <f t="shared" si="44"/>
        <v>0</v>
      </c>
    </row>
    <row r="192" spans="2:12">
      <c r="B192" s="69" t="s">
        <v>41</v>
      </c>
      <c r="C192" s="183"/>
      <c r="D192" s="174"/>
      <c r="E192" s="174"/>
      <c r="F192" s="174"/>
      <c r="G192" s="177"/>
      <c r="H192" s="180"/>
      <c r="I192" s="61"/>
      <c r="J192" s="75"/>
      <c r="K192" s="75"/>
      <c r="L192" s="46">
        <f t="shared" si="44"/>
        <v>0</v>
      </c>
    </row>
    <row r="193" spans="2:12">
      <c r="B193" s="69" t="s">
        <v>42</v>
      </c>
      <c r="C193" s="183"/>
      <c r="D193" s="174"/>
      <c r="E193" s="174"/>
      <c r="F193" s="174"/>
      <c r="G193" s="177"/>
      <c r="H193" s="180"/>
      <c r="I193" s="61"/>
      <c r="J193" s="48"/>
      <c r="K193" s="75"/>
      <c r="L193" s="46">
        <f t="shared" si="44"/>
        <v>0</v>
      </c>
    </row>
    <row r="194" spans="2:12" ht="13.5" thickBot="1">
      <c r="B194" s="104" t="s">
        <v>43</v>
      </c>
      <c r="C194" s="184"/>
      <c r="D194" s="175"/>
      <c r="E194" s="175"/>
      <c r="F194" s="175"/>
      <c r="G194" s="178"/>
      <c r="H194" s="181"/>
      <c r="I194" s="62"/>
      <c r="J194" s="51"/>
      <c r="K194" s="63"/>
      <c r="L194" s="52">
        <f t="shared" si="44"/>
        <v>0</v>
      </c>
    </row>
    <row r="195" spans="2:12">
      <c r="B195" s="68" t="s">
        <v>39</v>
      </c>
      <c r="C195" s="182">
        <f t="shared" ref="C195" si="46">+C190+1</f>
        <v>37</v>
      </c>
      <c r="D195" s="173">
        <f>VLOOKUP(C195,'Completar SOFSE'!$A$19:$E$462,2,0)</f>
        <v>6</v>
      </c>
      <c r="E195" s="173" t="str">
        <f>VLOOKUP(C195,'Completar SOFSE'!$A$19:$E$462,3,0)</f>
        <v>unidad</v>
      </c>
      <c r="F195" s="173" t="str">
        <f>VLOOKUP(C195,'Completar SOFSE'!$A$19:$E$462,4,0)</f>
        <v>NUM03230930220N</v>
      </c>
      <c r="G195" s="176" t="str">
        <f>VLOOKUP(C195,'Completar SOFSE'!$A$19:$E$462,5,0)</f>
        <v>Varilla de nivel de aceite. Carter de block de cilindros. Motor diesel Caterpillar 3516B. CSR SDD7</v>
      </c>
      <c r="H195" s="179" t="str">
        <f>VLOOKUP(C195,'Completar SOFSE'!$A$19:$F$462,6,0)</f>
        <v>4P-3784</v>
      </c>
      <c r="I195" s="64"/>
      <c r="J195" s="75"/>
      <c r="K195" s="75"/>
      <c r="L195" s="46">
        <f t="shared" si="44"/>
        <v>0</v>
      </c>
    </row>
    <row r="196" spans="2:12">
      <c r="B196" s="69" t="s">
        <v>40</v>
      </c>
      <c r="C196" s="183"/>
      <c r="D196" s="174"/>
      <c r="E196" s="174"/>
      <c r="F196" s="174"/>
      <c r="G196" s="177"/>
      <c r="H196" s="180"/>
      <c r="I196" s="61"/>
      <c r="J196" s="75"/>
      <c r="K196" s="75"/>
      <c r="L196" s="46">
        <f t="shared" si="44"/>
        <v>0</v>
      </c>
    </row>
    <row r="197" spans="2:12">
      <c r="B197" s="69" t="s">
        <v>41</v>
      </c>
      <c r="C197" s="183"/>
      <c r="D197" s="174"/>
      <c r="E197" s="174"/>
      <c r="F197" s="174"/>
      <c r="G197" s="177"/>
      <c r="H197" s="180"/>
      <c r="I197" s="61"/>
      <c r="J197" s="75"/>
      <c r="K197" s="75"/>
      <c r="L197" s="46">
        <f t="shared" si="44"/>
        <v>0</v>
      </c>
    </row>
    <row r="198" spans="2:12">
      <c r="B198" s="69" t="s">
        <v>42</v>
      </c>
      <c r="C198" s="183"/>
      <c r="D198" s="174"/>
      <c r="E198" s="174"/>
      <c r="F198" s="174"/>
      <c r="G198" s="177"/>
      <c r="H198" s="180"/>
      <c r="I198" s="61"/>
      <c r="J198" s="48"/>
      <c r="K198" s="75"/>
      <c r="L198" s="46">
        <f t="shared" si="44"/>
        <v>0</v>
      </c>
    </row>
    <row r="199" spans="2:12" ht="13.5" thickBot="1">
      <c r="B199" s="104" t="s">
        <v>43</v>
      </c>
      <c r="C199" s="184"/>
      <c r="D199" s="175"/>
      <c r="E199" s="175"/>
      <c r="F199" s="175"/>
      <c r="G199" s="178"/>
      <c r="H199" s="181"/>
      <c r="I199" s="62"/>
      <c r="J199" s="51"/>
      <c r="K199" s="63"/>
      <c r="L199" s="52">
        <f t="shared" si="44"/>
        <v>0</v>
      </c>
    </row>
    <row r="200" spans="2:12">
      <c r="B200" s="68" t="s">
        <v>39</v>
      </c>
      <c r="C200" s="182">
        <f t="shared" ref="C200" si="47">+C195+1</f>
        <v>38</v>
      </c>
      <c r="D200" s="173">
        <f>VLOOKUP(C200,'Completar SOFSE'!$A$19:$E$462,2,0)</f>
        <v>6</v>
      </c>
      <c r="E200" s="173" t="str">
        <f>VLOOKUP(C200,'Completar SOFSE'!$A$19:$E$462,3,0)</f>
        <v>unidad</v>
      </c>
      <c r="F200" s="173" t="str">
        <f>VLOOKUP(C200,'Completar SOFSE'!$A$19:$E$462,4,0)</f>
        <v>NUM03230930700N</v>
      </c>
      <c r="G200" s="176" t="str">
        <f>VLOOKUP(C200,'Completar SOFSE'!$A$19:$E$462,5,0)</f>
        <v>Valvula de Secuencia  de motor diesel Caterpillar 3516B. Locomotora CSR SDD7</v>
      </c>
      <c r="H200" s="179" t="str">
        <f>VLOOKUP(C200,'Completar SOFSE'!$A$19:$F$462,6,0)</f>
        <v>7N-7697</v>
      </c>
      <c r="I200" s="64"/>
      <c r="J200" s="75"/>
      <c r="K200" s="75"/>
      <c r="L200" s="46">
        <f t="shared" si="44"/>
        <v>0</v>
      </c>
    </row>
    <row r="201" spans="2:12">
      <c r="B201" s="69" t="s">
        <v>40</v>
      </c>
      <c r="C201" s="183"/>
      <c r="D201" s="174"/>
      <c r="E201" s="174"/>
      <c r="F201" s="174"/>
      <c r="G201" s="177"/>
      <c r="H201" s="180"/>
      <c r="I201" s="61"/>
      <c r="J201" s="75"/>
      <c r="K201" s="75"/>
      <c r="L201" s="46">
        <f t="shared" si="44"/>
        <v>0</v>
      </c>
    </row>
    <row r="202" spans="2:12">
      <c r="B202" s="69" t="s">
        <v>41</v>
      </c>
      <c r="C202" s="183"/>
      <c r="D202" s="174"/>
      <c r="E202" s="174"/>
      <c r="F202" s="174"/>
      <c r="G202" s="177"/>
      <c r="H202" s="180"/>
      <c r="I202" s="61"/>
      <c r="J202" s="75"/>
      <c r="K202" s="75"/>
      <c r="L202" s="46">
        <f t="shared" si="44"/>
        <v>0</v>
      </c>
    </row>
    <row r="203" spans="2:12">
      <c r="B203" s="69" t="s">
        <v>42</v>
      </c>
      <c r="C203" s="183"/>
      <c r="D203" s="174"/>
      <c r="E203" s="174"/>
      <c r="F203" s="174"/>
      <c r="G203" s="177"/>
      <c r="H203" s="180"/>
      <c r="I203" s="61"/>
      <c r="J203" s="48"/>
      <c r="K203" s="75"/>
      <c r="L203" s="46">
        <f t="shared" si="44"/>
        <v>0</v>
      </c>
    </row>
    <row r="204" spans="2:12" ht="13.5" thickBot="1">
      <c r="B204" s="104" t="s">
        <v>43</v>
      </c>
      <c r="C204" s="184"/>
      <c r="D204" s="175"/>
      <c r="E204" s="175"/>
      <c r="F204" s="175"/>
      <c r="G204" s="178"/>
      <c r="H204" s="181"/>
      <c r="I204" s="62"/>
      <c r="J204" s="51"/>
      <c r="K204" s="63"/>
      <c r="L204" s="52">
        <f t="shared" si="44"/>
        <v>0</v>
      </c>
    </row>
    <row r="205" spans="2:12">
      <c r="B205" s="68" t="s">
        <v>39</v>
      </c>
      <c r="C205" s="182">
        <f>+C200+1</f>
        <v>39</v>
      </c>
      <c r="D205" s="173">
        <f>VLOOKUP(C205,'Completar SOFSE'!$A$19:$E$462,2,0)</f>
        <v>2</v>
      </c>
      <c r="E205" s="173" t="str">
        <f>VLOOKUP(C205,'Completar SOFSE'!$A$19:$E$462,3,0)</f>
        <v>unidad</v>
      </c>
      <c r="F205" s="173" t="str">
        <f>VLOOKUP(C205,'Completar SOFSE'!$A$19:$E$462,4,0)</f>
        <v>NUM03231000500N</v>
      </c>
      <c r="G205" s="176" t="str">
        <f>VLOOKUP(C205,'Completar SOFSE'!$A$19:$E$462,5,0)</f>
        <v>pantalla de monitoreo para el motor diesel. Locomotora CSR SDD7.</v>
      </c>
      <c r="H205" s="179">
        <f>VLOOKUP(C205,'Completar SOFSE'!$A$19:$F$462,6,0)</f>
        <v>3966022</v>
      </c>
      <c r="I205" s="64"/>
      <c r="J205" s="75"/>
      <c r="K205" s="75"/>
      <c r="L205" s="46">
        <f>I205*$D$60+J205*$D$60+K205*$D$60</f>
        <v>0</v>
      </c>
    </row>
    <row r="206" spans="2:12">
      <c r="B206" s="69" t="s">
        <v>40</v>
      </c>
      <c r="C206" s="183"/>
      <c r="D206" s="174"/>
      <c r="E206" s="174"/>
      <c r="F206" s="174"/>
      <c r="G206" s="177"/>
      <c r="H206" s="180"/>
      <c r="I206" s="61"/>
      <c r="J206" s="75"/>
      <c r="K206" s="75"/>
      <c r="L206" s="46">
        <f t="shared" ref="L206:L224" si="48">I206*$D$60+J206*$D$60+K206*$D$60</f>
        <v>0</v>
      </c>
    </row>
    <row r="207" spans="2:12">
      <c r="B207" s="69" t="s">
        <v>41</v>
      </c>
      <c r="C207" s="183"/>
      <c r="D207" s="174"/>
      <c r="E207" s="174"/>
      <c r="F207" s="174"/>
      <c r="G207" s="177"/>
      <c r="H207" s="180"/>
      <c r="I207" s="61"/>
      <c r="J207" s="75"/>
      <c r="K207" s="75"/>
      <c r="L207" s="46">
        <f t="shared" si="48"/>
        <v>0</v>
      </c>
    </row>
    <row r="208" spans="2:12">
      <c r="B208" s="69" t="s">
        <v>42</v>
      </c>
      <c r="C208" s="183"/>
      <c r="D208" s="174"/>
      <c r="E208" s="174"/>
      <c r="F208" s="174"/>
      <c r="G208" s="177"/>
      <c r="H208" s="180"/>
      <c r="I208" s="61"/>
      <c r="J208" s="48"/>
      <c r="K208" s="75"/>
      <c r="L208" s="46">
        <f t="shared" si="48"/>
        <v>0</v>
      </c>
    </row>
    <row r="209" spans="2:12" ht="13.5" thickBot="1">
      <c r="B209" s="104" t="s">
        <v>43</v>
      </c>
      <c r="C209" s="184"/>
      <c r="D209" s="175"/>
      <c r="E209" s="175"/>
      <c r="F209" s="175"/>
      <c r="G209" s="178"/>
      <c r="H209" s="181"/>
      <c r="I209" s="62"/>
      <c r="J209" s="51"/>
      <c r="K209" s="63"/>
      <c r="L209" s="52">
        <f t="shared" si="48"/>
        <v>0</v>
      </c>
    </row>
    <row r="210" spans="2:12">
      <c r="B210" s="68" t="s">
        <v>39</v>
      </c>
      <c r="C210" s="182">
        <f t="shared" ref="C210" si="49">+C205+1</f>
        <v>40</v>
      </c>
      <c r="D210" s="173">
        <f>VLOOKUP(C210,'Completar SOFSE'!$A$19:$E$462,2,0)</f>
        <v>6</v>
      </c>
      <c r="E210" s="173" t="str">
        <f>VLOOKUP(C210,'Completar SOFSE'!$A$19:$E$462,3,0)</f>
        <v>unidad</v>
      </c>
      <c r="F210" s="173" t="str">
        <f>VLOOKUP(C210,'Completar SOFSE'!$A$19:$E$462,4,0)</f>
        <v>NUM03231000510N</v>
      </c>
      <c r="G210" s="176" t="str">
        <f>VLOOKUP(C210,'Completar SOFSE'!$A$19:$E$462,5,0)</f>
        <v>placa identificadora de alarmas. pantalla de monitoreo para el motor diesel. Locomotora CSR SDD7.</v>
      </c>
      <c r="H210" s="179" t="str">
        <f>VLOOKUP(C210,'Completar SOFSE'!$A$19:$F$462,6,0)</f>
        <v>153-8531</v>
      </c>
      <c r="I210" s="64"/>
      <c r="J210" s="75"/>
      <c r="K210" s="75"/>
      <c r="L210" s="46">
        <f t="shared" si="48"/>
        <v>0</v>
      </c>
    </row>
    <row r="211" spans="2:12">
      <c r="B211" s="69" t="s">
        <v>40</v>
      </c>
      <c r="C211" s="183"/>
      <c r="D211" s="174"/>
      <c r="E211" s="174"/>
      <c r="F211" s="174"/>
      <c r="G211" s="177"/>
      <c r="H211" s="180"/>
      <c r="I211" s="61"/>
      <c r="J211" s="75"/>
      <c r="K211" s="75"/>
      <c r="L211" s="46">
        <f t="shared" si="48"/>
        <v>0</v>
      </c>
    </row>
    <row r="212" spans="2:12">
      <c r="B212" s="69" t="s">
        <v>41</v>
      </c>
      <c r="C212" s="183"/>
      <c r="D212" s="174"/>
      <c r="E212" s="174"/>
      <c r="F212" s="174"/>
      <c r="G212" s="177"/>
      <c r="H212" s="180"/>
      <c r="I212" s="61"/>
      <c r="J212" s="75"/>
      <c r="K212" s="75"/>
      <c r="L212" s="46">
        <f t="shared" si="48"/>
        <v>0</v>
      </c>
    </row>
    <row r="213" spans="2:12">
      <c r="B213" s="69" t="s">
        <v>42</v>
      </c>
      <c r="C213" s="183"/>
      <c r="D213" s="174"/>
      <c r="E213" s="174"/>
      <c r="F213" s="174"/>
      <c r="G213" s="177"/>
      <c r="H213" s="180"/>
      <c r="I213" s="61"/>
      <c r="J213" s="48"/>
      <c r="K213" s="75"/>
      <c r="L213" s="46">
        <f t="shared" si="48"/>
        <v>0</v>
      </c>
    </row>
    <row r="214" spans="2:12" ht="13.5" thickBot="1">
      <c r="B214" s="104" t="s">
        <v>43</v>
      </c>
      <c r="C214" s="184"/>
      <c r="D214" s="175"/>
      <c r="E214" s="175"/>
      <c r="F214" s="175"/>
      <c r="G214" s="178"/>
      <c r="H214" s="181"/>
      <c r="I214" s="62"/>
      <c r="J214" s="51"/>
      <c r="K214" s="63"/>
      <c r="L214" s="52">
        <f t="shared" si="48"/>
        <v>0</v>
      </c>
    </row>
    <row r="215" spans="2:12">
      <c r="B215" s="68" t="s">
        <v>39</v>
      </c>
      <c r="C215" s="182">
        <f t="shared" ref="C215" si="50">+C210+1</f>
        <v>41</v>
      </c>
      <c r="D215" s="173">
        <f>VLOOKUP(C215,'Completar SOFSE'!$A$19:$E$462,2,0)</f>
        <v>40</v>
      </c>
      <c r="E215" s="173" t="str">
        <f>VLOOKUP(C215,'Completar SOFSE'!$A$19:$E$462,3,0)</f>
        <v>unidad</v>
      </c>
      <c r="F215" s="173" t="str">
        <f>VLOOKUP(C215,'Completar SOFSE'!$A$19:$E$462,4,0)</f>
        <v>NUM03231002180N</v>
      </c>
      <c r="G215" s="176" t="str">
        <f>VLOOKUP(C215,'Completar SOFSE'!$A$19:$E$462,5,0)</f>
        <v>Arandela. Sistema electrico y arranque. Motor diesel Caterpillar 3516B. Locomotoras - CSR SDD7</v>
      </c>
      <c r="H215" s="179" t="str">
        <f>VLOOKUP(C215,'Completar SOFSE'!$A$19:$F$462,6,0)</f>
        <v>4B-4281</v>
      </c>
      <c r="I215" s="64"/>
      <c r="J215" s="75"/>
      <c r="K215" s="75"/>
      <c r="L215" s="46">
        <f t="shared" si="48"/>
        <v>0</v>
      </c>
    </row>
    <row r="216" spans="2:12">
      <c r="B216" s="69" t="s">
        <v>40</v>
      </c>
      <c r="C216" s="183"/>
      <c r="D216" s="174"/>
      <c r="E216" s="174"/>
      <c r="F216" s="174"/>
      <c r="G216" s="177"/>
      <c r="H216" s="180"/>
      <c r="I216" s="61"/>
      <c r="J216" s="75"/>
      <c r="K216" s="75"/>
      <c r="L216" s="46">
        <f t="shared" si="48"/>
        <v>0</v>
      </c>
    </row>
    <row r="217" spans="2:12">
      <c r="B217" s="69" t="s">
        <v>41</v>
      </c>
      <c r="C217" s="183"/>
      <c r="D217" s="174"/>
      <c r="E217" s="174"/>
      <c r="F217" s="174"/>
      <c r="G217" s="177"/>
      <c r="H217" s="180"/>
      <c r="I217" s="61"/>
      <c r="J217" s="75"/>
      <c r="K217" s="75"/>
      <c r="L217" s="46">
        <f t="shared" si="48"/>
        <v>0</v>
      </c>
    </row>
    <row r="218" spans="2:12">
      <c r="B218" s="69" t="s">
        <v>42</v>
      </c>
      <c r="C218" s="183"/>
      <c r="D218" s="174"/>
      <c r="E218" s="174"/>
      <c r="F218" s="174"/>
      <c r="G218" s="177"/>
      <c r="H218" s="180"/>
      <c r="I218" s="61"/>
      <c r="J218" s="48"/>
      <c r="K218" s="75"/>
      <c r="L218" s="46">
        <f t="shared" si="48"/>
        <v>0</v>
      </c>
    </row>
    <row r="219" spans="2:12" ht="13.5" thickBot="1">
      <c r="B219" s="104" t="s">
        <v>43</v>
      </c>
      <c r="C219" s="184"/>
      <c r="D219" s="175"/>
      <c r="E219" s="175"/>
      <c r="F219" s="175"/>
      <c r="G219" s="178"/>
      <c r="H219" s="181"/>
      <c r="I219" s="62"/>
      <c r="J219" s="51"/>
      <c r="K219" s="63"/>
      <c r="L219" s="52">
        <f t="shared" si="48"/>
        <v>0</v>
      </c>
    </row>
    <row r="220" spans="2:12">
      <c r="B220" s="68" t="s">
        <v>39</v>
      </c>
      <c r="C220" s="182">
        <f t="shared" ref="C220" si="51">+C215+1</f>
        <v>42</v>
      </c>
      <c r="D220" s="173">
        <f>VLOOKUP(C220,'Completar SOFSE'!$A$19:$E$462,2,0)</f>
        <v>10</v>
      </c>
      <c r="E220" s="173" t="str">
        <f>VLOOKUP(C220,'Completar SOFSE'!$A$19:$E$462,3,0)</f>
        <v>unidad</v>
      </c>
      <c r="F220" s="173" t="str">
        <f>VLOOKUP(C220,'Completar SOFSE'!$A$19:$E$462,4,0)</f>
        <v>NUM03231002190N</v>
      </c>
      <c r="G220" s="176" t="str">
        <f>VLOOKUP(C220,'Completar SOFSE'!$A$19:$E$462,5,0)</f>
        <v>Trencilla a tierra de control electronico. Sistema de arranque. Motor Caterpillar 3516B. CSR SDD7</v>
      </c>
      <c r="H220" s="179" t="str">
        <f>VLOOKUP(C220,'Completar SOFSE'!$A$19:$F$462,6,0)</f>
        <v>7X-6315</v>
      </c>
      <c r="I220" s="64"/>
      <c r="J220" s="75"/>
      <c r="K220" s="75"/>
      <c r="L220" s="46">
        <f t="shared" si="48"/>
        <v>0</v>
      </c>
    </row>
    <row r="221" spans="2:12">
      <c r="B221" s="69" t="s">
        <v>40</v>
      </c>
      <c r="C221" s="183"/>
      <c r="D221" s="174"/>
      <c r="E221" s="174"/>
      <c r="F221" s="174"/>
      <c r="G221" s="177"/>
      <c r="H221" s="180"/>
      <c r="I221" s="61"/>
      <c r="J221" s="75"/>
      <c r="K221" s="75"/>
      <c r="L221" s="46">
        <f t="shared" si="48"/>
        <v>0</v>
      </c>
    </row>
    <row r="222" spans="2:12">
      <c r="B222" s="69" t="s">
        <v>41</v>
      </c>
      <c r="C222" s="183"/>
      <c r="D222" s="174"/>
      <c r="E222" s="174"/>
      <c r="F222" s="174"/>
      <c r="G222" s="177"/>
      <c r="H222" s="180"/>
      <c r="I222" s="61"/>
      <c r="J222" s="75"/>
      <c r="K222" s="75"/>
      <c r="L222" s="46">
        <f t="shared" si="48"/>
        <v>0</v>
      </c>
    </row>
    <row r="223" spans="2:12">
      <c r="B223" s="69" t="s">
        <v>42</v>
      </c>
      <c r="C223" s="183"/>
      <c r="D223" s="174"/>
      <c r="E223" s="174"/>
      <c r="F223" s="174"/>
      <c r="G223" s="177"/>
      <c r="H223" s="180"/>
      <c r="I223" s="61"/>
      <c r="J223" s="48"/>
      <c r="K223" s="75"/>
      <c r="L223" s="46">
        <f t="shared" si="48"/>
        <v>0</v>
      </c>
    </row>
    <row r="224" spans="2:12" ht="13.5" thickBot="1">
      <c r="B224" s="104" t="s">
        <v>43</v>
      </c>
      <c r="C224" s="184"/>
      <c r="D224" s="175"/>
      <c r="E224" s="175"/>
      <c r="F224" s="175"/>
      <c r="G224" s="178"/>
      <c r="H224" s="181"/>
      <c r="I224" s="62"/>
      <c r="J224" s="51"/>
      <c r="K224" s="63"/>
      <c r="L224" s="52">
        <f t="shared" si="48"/>
        <v>0</v>
      </c>
    </row>
    <row r="225" spans="2:12">
      <c r="B225" s="68" t="s">
        <v>39</v>
      </c>
      <c r="C225" s="182">
        <f>+C220+1</f>
        <v>43</v>
      </c>
      <c r="D225" s="173">
        <f>VLOOKUP(C225,'Completar SOFSE'!$A$19:$E$462,2,0)</f>
        <v>2</v>
      </c>
      <c r="E225" s="173" t="str">
        <f>VLOOKUP(C225,'Completar SOFSE'!$A$19:$E$462,3,0)</f>
        <v>unidad</v>
      </c>
      <c r="F225" s="173" t="str">
        <f>VLOOKUP(C225,'Completar SOFSE'!$A$19:$E$462,4,0)</f>
        <v>NUM03231002230N</v>
      </c>
      <c r="G225" s="176" t="str">
        <f>VLOOKUP(C225,'Completar SOFSE'!$A$19:$E$462,5,0)</f>
        <v>Control electronico. Sistema de arranque de motor. Motor diesel Caterpillar 3516B. CSR SDD7</v>
      </c>
      <c r="H225" s="179" t="str">
        <f>VLOOKUP(C225,'Completar SOFSE'!$A$19:$F$462,6,0)</f>
        <v>211-8289</v>
      </c>
      <c r="I225" s="64"/>
      <c r="J225" s="75"/>
      <c r="K225" s="75"/>
      <c r="L225" s="46">
        <f>I225*$D$60+J225*$D$60+K225*$D$60</f>
        <v>0</v>
      </c>
    </row>
    <row r="226" spans="2:12">
      <c r="B226" s="69" t="s">
        <v>40</v>
      </c>
      <c r="C226" s="183"/>
      <c r="D226" s="174"/>
      <c r="E226" s="174"/>
      <c r="F226" s="174"/>
      <c r="G226" s="177"/>
      <c r="H226" s="180"/>
      <c r="I226" s="61"/>
      <c r="J226" s="75"/>
      <c r="K226" s="75"/>
      <c r="L226" s="46">
        <f t="shared" ref="L226:L244" si="52">I226*$D$60+J226*$D$60+K226*$D$60</f>
        <v>0</v>
      </c>
    </row>
    <row r="227" spans="2:12">
      <c r="B227" s="69" t="s">
        <v>41</v>
      </c>
      <c r="C227" s="183"/>
      <c r="D227" s="174"/>
      <c r="E227" s="174"/>
      <c r="F227" s="174"/>
      <c r="G227" s="177"/>
      <c r="H227" s="180"/>
      <c r="I227" s="61"/>
      <c r="J227" s="75"/>
      <c r="K227" s="75"/>
      <c r="L227" s="46">
        <f t="shared" si="52"/>
        <v>0</v>
      </c>
    </row>
    <row r="228" spans="2:12">
      <c r="B228" s="69" t="s">
        <v>42</v>
      </c>
      <c r="C228" s="183"/>
      <c r="D228" s="174"/>
      <c r="E228" s="174"/>
      <c r="F228" s="174"/>
      <c r="G228" s="177"/>
      <c r="H228" s="180"/>
      <c r="I228" s="61"/>
      <c r="J228" s="48"/>
      <c r="K228" s="75"/>
      <c r="L228" s="46">
        <f t="shared" si="52"/>
        <v>0</v>
      </c>
    </row>
    <row r="229" spans="2:12" ht="13.5" thickBot="1">
      <c r="B229" s="104" t="s">
        <v>43</v>
      </c>
      <c r="C229" s="184"/>
      <c r="D229" s="175"/>
      <c r="E229" s="175"/>
      <c r="F229" s="175"/>
      <c r="G229" s="178"/>
      <c r="H229" s="181"/>
      <c r="I229" s="62"/>
      <c r="J229" s="51"/>
      <c r="K229" s="63"/>
      <c r="L229" s="52">
        <f t="shared" si="52"/>
        <v>0</v>
      </c>
    </row>
    <row r="230" spans="2:12">
      <c r="B230" s="68" t="s">
        <v>39</v>
      </c>
      <c r="C230" s="182">
        <f t="shared" ref="C230" si="53">+C225+1</f>
        <v>44</v>
      </c>
      <c r="D230" s="173">
        <f>VLOOKUP(C230,'Completar SOFSE'!$A$19:$E$462,2,0)</f>
        <v>8</v>
      </c>
      <c r="E230" s="173" t="str">
        <f>VLOOKUP(C230,'Completar SOFSE'!$A$19:$E$462,3,0)</f>
        <v>unidad</v>
      </c>
      <c r="F230" s="173" t="str">
        <f>VLOOKUP(C230,'Completar SOFSE'!$A$19:$E$462,4,0)</f>
        <v>NUM03230532210N</v>
      </c>
      <c r="G230" s="176" t="str">
        <f>VLOOKUP(C230,'Completar SOFSE'!$A$19:$E$462,5,0)</f>
        <v>Tubos de salida refrigerante para sistema de turbos. Loc CSR SDD7.</v>
      </c>
      <c r="H230" s="179" t="str">
        <f>VLOOKUP(C230,'Completar SOFSE'!$A$19:$F$462,6,0)</f>
        <v>167-1751</v>
      </c>
      <c r="I230" s="64"/>
      <c r="J230" s="75"/>
      <c r="K230" s="75"/>
      <c r="L230" s="46">
        <f t="shared" si="52"/>
        <v>0</v>
      </c>
    </row>
    <row r="231" spans="2:12">
      <c r="B231" s="69" t="s">
        <v>40</v>
      </c>
      <c r="C231" s="183"/>
      <c r="D231" s="174"/>
      <c r="E231" s="174"/>
      <c r="F231" s="174"/>
      <c r="G231" s="177"/>
      <c r="H231" s="180"/>
      <c r="I231" s="61"/>
      <c r="J231" s="75"/>
      <c r="K231" s="75"/>
      <c r="L231" s="46">
        <f t="shared" si="52"/>
        <v>0</v>
      </c>
    </row>
    <row r="232" spans="2:12">
      <c r="B232" s="69" t="s">
        <v>41</v>
      </c>
      <c r="C232" s="183"/>
      <c r="D232" s="174"/>
      <c r="E232" s="174"/>
      <c r="F232" s="174"/>
      <c r="G232" s="177"/>
      <c r="H232" s="180"/>
      <c r="I232" s="61"/>
      <c r="J232" s="75"/>
      <c r="K232" s="75"/>
      <c r="L232" s="46">
        <f t="shared" si="52"/>
        <v>0</v>
      </c>
    </row>
    <row r="233" spans="2:12">
      <c r="B233" s="69" t="s">
        <v>42</v>
      </c>
      <c r="C233" s="183"/>
      <c r="D233" s="174"/>
      <c r="E233" s="174"/>
      <c r="F233" s="174"/>
      <c r="G233" s="177"/>
      <c r="H233" s="180"/>
      <c r="I233" s="61"/>
      <c r="J233" s="48"/>
      <c r="K233" s="75"/>
      <c r="L233" s="46">
        <f t="shared" si="52"/>
        <v>0</v>
      </c>
    </row>
    <row r="234" spans="2:12" ht="13.5" thickBot="1">
      <c r="B234" s="104" t="s">
        <v>43</v>
      </c>
      <c r="C234" s="184"/>
      <c r="D234" s="175"/>
      <c r="E234" s="175"/>
      <c r="F234" s="175"/>
      <c r="G234" s="178"/>
      <c r="H234" s="181"/>
      <c r="I234" s="62"/>
      <c r="J234" s="51"/>
      <c r="K234" s="63"/>
      <c r="L234" s="52">
        <f t="shared" si="52"/>
        <v>0</v>
      </c>
    </row>
    <row r="235" spans="2:12">
      <c r="B235" s="68" t="s">
        <v>39</v>
      </c>
      <c r="C235" s="182">
        <f t="shared" ref="C235" si="54">+C230+1</f>
        <v>45</v>
      </c>
      <c r="D235" s="173">
        <f>VLOOKUP(C235,'Completar SOFSE'!$A$19:$E$462,2,0)</f>
        <v>36</v>
      </c>
      <c r="E235" s="173" t="str">
        <f>VLOOKUP(C235,'Completar SOFSE'!$A$19:$E$462,3,0)</f>
        <v>unidad</v>
      </c>
      <c r="F235" s="173" t="str">
        <f>VLOOKUP(C235,'Completar SOFSE'!$A$19:$E$462,4,0)</f>
        <v>NUM03230532230N</v>
      </c>
      <c r="G235" s="176" t="str">
        <f>VLOOKUP(C235,'Completar SOFSE'!$A$19:$E$462,5,0)</f>
        <v>Abrazadera. Cañeria de refrigeracion. Sistema de turbos. Loc CSR SDD7</v>
      </c>
      <c r="H235" s="179" t="str">
        <f>VLOOKUP(C235,'Completar SOFSE'!$A$19:$F$462,6,0)</f>
        <v>4P-3563</v>
      </c>
      <c r="I235" s="64"/>
      <c r="J235" s="75"/>
      <c r="K235" s="75"/>
      <c r="L235" s="46">
        <f t="shared" si="52"/>
        <v>0</v>
      </c>
    </row>
    <row r="236" spans="2:12">
      <c r="B236" s="69" t="s">
        <v>40</v>
      </c>
      <c r="C236" s="183"/>
      <c r="D236" s="174"/>
      <c r="E236" s="174"/>
      <c r="F236" s="174"/>
      <c r="G236" s="177"/>
      <c r="H236" s="180"/>
      <c r="I236" s="61"/>
      <c r="J236" s="75"/>
      <c r="K236" s="75"/>
      <c r="L236" s="46">
        <f t="shared" si="52"/>
        <v>0</v>
      </c>
    </row>
    <row r="237" spans="2:12">
      <c r="B237" s="69" t="s">
        <v>41</v>
      </c>
      <c r="C237" s="183"/>
      <c r="D237" s="174"/>
      <c r="E237" s="174"/>
      <c r="F237" s="174"/>
      <c r="G237" s="177"/>
      <c r="H237" s="180"/>
      <c r="I237" s="61"/>
      <c r="J237" s="75"/>
      <c r="K237" s="75"/>
      <c r="L237" s="46">
        <f t="shared" si="52"/>
        <v>0</v>
      </c>
    </row>
    <row r="238" spans="2:12">
      <c r="B238" s="69" t="s">
        <v>42</v>
      </c>
      <c r="C238" s="183"/>
      <c r="D238" s="174"/>
      <c r="E238" s="174"/>
      <c r="F238" s="174"/>
      <c r="G238" s="177"/>
      <c r="H238" s="180"/>
      <c r="I238" s="61"/>
      <c r="J238" s="48"/>
      <c r="K238" s="75"/>
      <c r="L238" s="46">
        <f t="shared" si="52"/>
        <v>0</v>
      </c>
    </row>
    <row r="239" spans="2:12" ht="13.5" thickBot="1">
      <c r="B239" s="104" t="s">
        <v>43</v>
      </c>
      <c r="C239" s="184"/>
      <c r="D239" s="175"/>
      <c r="E239" s="175"/>
      <c r="F239" s="175"/>
      <c r="G239" s="178"/>
      <c r="H239" s="181"/>
      <c r="I239" s="62"/>
      <c r="J239" s="51"/>
      <c r="K239" s="63"/>
      <c r="L239" s="52">
        <f t="shared" si="52"/>
        <v>0</v>
      </c>
    </row>
    <row r="240" spans="2:12">
      <c r="B240" s="68" t="s">
        <v>39</v>
      </c>
      <c r="C240" s="182">
        <f t="shared" ref="C240" si="55">+C235+1</f>
        <v>46</v>
      </c>
      <c r="D240" s="173">
        <f>VLOOKUP(C240,'Completar SOFSE'!$A$19:$E$462,2,0)</f>
        <v>6</v>
      </c>
      <c r="E240" s="173" t="str">
        <f>VLOOKUP(C240,'Completar SOFSE'!$A$19:$E$462,3,0)</f>
        <v>unidad</v>
      </c>
      <c r="F240" s="173" t="str">
        <f>VLOOKUP(C240,'Completar SOFSE'!$A$19:$E$462,4,0)</f>
        <v>NUM03230532260N</v>
      </c>
      <c r="G240" s="176" t="str">
        <f>VLOOKUP(C240,'Completar SOFSE'!$A$19:$E$462,5,0)</f>
        <v>Tubo de colector. Salida refrigerante. Sistema de turbos</v>
      </c>
      <c r="H240" s="179" t="str">
        <f>VLOOKUP(C240,'Completar SOFSE'!$A$19:$F$462,6,0)</f>
        <v>127-7095</v>
      </c>
      <c r="I240" s="64"/>
      <c r="J240" s="75"/>
      <c r="K240" s="75"/>
      <c r="L240" s="46">
        <f t="shared" si="52"/>
        <v>0</v>
      </c>
    </row>
    <row r="241" spans="2:12">
      <c r="B241" s="69" t="s">
        <v>40</v>
      </c>
      <c r="C241" s="183"/>
      <c r="D241" s="174"/>
      <c r="E241" s="174"/>
      <c r="F241" s="174"/>
      <c r="G241" s="177"/>
      <c r="H241" s="180"/>
      <c r="I241" s="61"/>
      <c r="J241" s="75"/>
      <c r="K241" s="75"/>
      <c r="L241" s="46">
        <f t="shared" si="52"/>
        <v>0</v>
      </c>
    </row>
    <row r="242" spans="2:12">
      <c r="B242" s="69" t="s">
        <v>41</v>
      </c>
      <c r="C242" s="183"/>
      <c r="D242" s="174"/>
      <c r="E242" s="174"/>
      <c r="F242" s="174"/>
      <c r="G242" s="177"/>
      <c r="H242" s="180"/>
      <c r="I242" s="61"/>
      <c r="J242" s="75"/>
      <c r="K242" s="75"/>
      <c r="L242" s="46">
        <f t="shared" si="52"/>
        <v>0</v>
      </c>
    </row>
    <row r="243" spans="2:12">
      <c r="B243" s="69" t="s">
        <v>42</v>
      </c>
      <c r="C243" s="183"/>
      <c r="D243" s="174"/>
      <c r="E243" s="174"/>
      <c r="F243" s="174"/>
      <c r="G243" s="177"/>
      <c r="H243" s="180"/>
      <c r="I243" s="61"/>
      <c r="J243" s="48"/>
      <c r="K243" s="75"/>
      <c r="L243" s="46">
        <f t="shared" si="52"/>
        <v>0</v>
      </c>
    </row>
    <row r="244" spans="2:12" ht="13.5" thickBot="1">
      <c r="B244" s="104" t="s">
        <v>43</v>
      </c>
      <c r="C244" s="184"/>
      <c r="D244" s="175"/>
      <c r="E244" s="175"/>
      <c r="F244" s="175"/>
      <c r="G244" s="178"/>
      <c r="H244" s="181"/>
      <c r="I244" s="62"/>
      <c r="J244" s="51"/>
      <c r="K244" s="63"/>
      <c r="L244" s="52">
        <f t="shared" si="52"/>
        <v>0</v>
      </c>
    </row>
    <row r="245" spans="2:12">
      <c r="B245" s="68" t="s">
        <v>39</v>
      </c>
      <c r="C245" s="182">
        <f>+C240+1</f>
        <v>47</v>
      </c>
      <c r="D245" s="173">
        <f>VLOOKUP(C245,'Completar SOFSE'!$A$19:$E$462,2,0)</f>
        <v>33</v>
      </c>
      <c r="E245" s="173" t="str">
        <f>VLOOKUP(C245,'Completar SOFSE'!$A$19:$E$462,3,0)</f>
        <v>unidad</v>
      </c>
      <c r="F245" s="173" t="str">
        <f>VLOOKUP(C245,'Completar SOFSE'!$A$19:$E$462,4,0)</f>
        <v>NUM03230930230N</v>
      </c>
      <c r="G245" s="176" t="str">
        <f>VLOOKUP(C245,'Completar SOFSE'!$A$19:$E$462,5,0)</f>
        <v>Abrazadera respiracion tapa de valvulas. Piping. Sistema lubricacion. Motor Caterpillar 3516B. SDD7</v>
      </c>
      <c r="H245" s="179" t="str">
        <f>VLOOKUP(C245,'Completar SOFSE'!$A$19:$F$462,6,0)</f>
        <v>4W-3034</v>
      </c>
      <c r="I245" s="64"/>
      <c r="J245" s="75"/>
      <c r="K245" s="75"/>
      <c r="L245" s="46">
        <f>I245*$D$60+J245*$D$60+K245*$D$60</f>
        <v>0</v>
      </c>
    </row>
    <row r="246" spans="2:12">
      <c r="B246" s="69" t="s">
        <v>40</v>
      </c>
      <c r="C246" s="183"/>
      <c r="D246" s="174"/>
      <c r="E246" s="174"/>
      <c r="F246" s="174"/>
      <c r="G246" s="177"/>
      <c r="H246" s="180"/>
      <c r="I246" s="61"/>
      <c r="J246" s="75"/>
      <c r="K246" s="75"/>
      <c r="L246" s="46">
        <f t="shared" ref="L246:L264" si="56">I246*$D$60+J246*$D$60+K246*$D$60</f>
        <v>0</v>
      </c>
    </row>
    <row r="247" spans="2:12">
      <c r="B247" s="69" t="s">
        <v>41</v>
      </c>
      <c r="C247" s="183"/>
      <c r="D247" s="174"/>
      <c r="E247" s="174"/>
      <c r="F247" s="174"/>
      <c r="G247" s="177"/>
      <c r="H247" s="180"/>
      <c r="I247" s="61"/>
      <c r="J247" s="75"/>
      <c r="K247" s="75"/>
      <c r="L247" s="46">
        <f t="shared" si="56"/>
        <v>0</v>
      </c>
    </row>
    <row r="248" spans="2:12">
      <c r="B248" s="69" t="s">
        <v>42</v>
      </c>
      <c r="C248" s="183"/>
      <c r="D248" s="174"/>
      <c r="E248" s="174"/>
      <c r="F248" s="174"/>
      <c r="G248" s="177"/>
      <c r="H248" s="180"/>
      <c r="I248" s="61"/>
      <c r="J248" s="48"/>
      <c r="K248" s="75"/>
      <c r="L248" s="46">
        <f t="shared" si="56"/>
        <v>0</v>
      </c>
    </row>
    <row r="249" spans="2:12" ht="13.5" thickBot="1">
      <c r="B249" s="104" t="s">
        <v>43</v>
      </c>
      <c r="C249" s="184"/>
      <c r="D249" s="175"/>
      <c r="E249" s="175"/>
      <c r="F249" s="175"/>
      <c r="G249" s="178"/>
      <c r="H249" s="181"/>
      <c r="I249" s="62"/>
      <c r="J249" s="51"/>
      <c r="K249" s="63"/>
      <c r="L249" s="52">
        <f t="shared" si="56"/>
        <v>0</v>
      </c>
    </row>
    <row r="250" spans="2:12">
      <c r="B250" s="68" t="s">
        <v>39</v>
      </c>
      <c r="C250" s="182">
        <f t="shared" ref="C250" si="57">+C245+1</f>
        <v>48</v>
      </c>
      <c r="D250" s="173">
        <f>VLOOKUP(C250,'Completar SOFSE'!$A$19:$E$462,2,0)</f>
        <v>33</v>
      </c>
      <c r="E250" s="173" t="str">
        <f>VLOOKUP(C250,'Completar SOFSE'!$A$19:$E$462,3,0)</f>
        <v>unidad</v>
      </c>
      <c r="F250" s="173" t="str">
        <f>VLOOKUP(C250,'Completar SOFSE'!$A$19:$E$462,4,0)</f>
        <v>NUM03230930240N</v>
      </c>
      <c r="G250" s="176" t="str">
        <f>VLOOKUP(C250,'Completar SOFSE'!$A$19:$E$462,5,0)</f>
        <v>Abrazadera de conexion de respiracion. Piping. Sistema de lubricacion. Motor Caterpillar 3516B. SDD7</v>
      </c>
      <c r="H250" s="179" t="str">
        <f>VLOOKUP(C250,'Completar SOFSE'!$A$19:$F$462,6,0)</f>
        <v>5P-0597</v>
      </c>
      <c r="I250" s="64"/>
      <c r="J250" s="75"/>
      <c r="K250" s="75"/>
      <c r="L250" s="46">
        <f t="shared" si="56"/>
        <v>0</v>
      </c>
    </row>
    <row r="251" spans="2:12">
      <c r="B251" s="69" t="s">
        <v>40</v>
      </c>
      <c r="C251" s="183"/>
      <c r="D251" s="174"/>
      <c r="E251" s="174"/>
      <c r="F251" s="174"/>
      <c r="G251" s="177"/>
      <c r="H251" s="180"/>
      <c r="I251" s="61"/>
      <c r="J251" s="75"/>
      <c r="K251" s="75"/>
      <c r="L251" s="46">
        <f t="shared" si="56"/>
        <v>0</v>
      </c>
    </row>
    <row r="252" spans="2:12">
      <c r="B252" s="69" t="s">
        <v>41</v>
      </c>
      <c r="C252" s="183"/>
      <c r="D252" s="174"/>
      <c r="E252" s="174"/>
      <c r="F252" s="174"/>
      <c r="G252" s="177"/>
      <c r="H252" s="180"/>
      <c r="I252" s="61"/>
      <c r="J252" s="75"/>
      <c r="K252" s="75"/>
      <c r="L252" s="46">
        <f t="shared" si="56"/>
        <v>0</v>
      </c>
    </row>
    <row r="253" spans="2:12">
      <c r="B253" s="69" t="s">
        <v>42</v>
      </c>
      <c r="C253" s="183"/>
      <c r="D253" s="174"/>
      <c r="E253" s="174"/>
      <c r="F253" s="174"/>
      <c r="G253" s="177"/>
      <c r="H253" s="180"/>
      <c r="I253" s="61"/>
      <c r="J253" s="48"/>
      <c r="K253" s="75"/>
      <c r="L253" s="46">
        <f t="shared" si="56"/>
        <v>0</v>
      </c>
    </row>
    <row r="254" spans="2:12" ht="13.5" thickBot="1">
      <c r="B254" s="104" t="s">
        <v>43</v>
      </c>
      <c r="C254" s="184"/>
      <c r="D254" s="175"/>
      <c r="E254" s="175"/>
      <c r="F254" s="175"/>
      <c r="G254" s="178"/>
      <c r="H254" s="181"/>
      <c r="I254" s="62"/>
      <c r="J254" s="51"/>
      <c r="K254" s="63"/>
      <c r="L254" s="52">
        <f t="shared" si="56"/>
        <v>0</v>
      </c>
    </row>
    <row r="255" spans="2:12">
      <c r="B255" s="68" t="s">
        <v>39</v>
      </c>
      <c r="C255" s="182">
        <f t="shared" ref="C255" si="58">+C250+1</f>
        <v>49</v>
      </c>
      <c r="D255" s="173">
        <f>VLOOKUP(C255,'Completar SOFSE'!$A$19:$E$462,2,0)</f>
        <v>20</v>
      </c>
      <c r="E255" s="173" t="str">
        <f>VLOOKUP(C255,'Completar SOFSE'!$A$19:$E$462,3,0)</f>
        <v>unidad</v>
      </c>
      <c r="F255" s="173" t="str">
        <f>VLOOKUP(C255,'Completar SOFSE'!$A$19:$E$462,4,0)</f>
        <v>NUM03230930260N</v>
      </c>
      <c r="G255" s="176" t="str">
        <f>VLOOKUP(C255,'Completar SOFSE'!$A$19:$E$462,5,0)</f>
        <v>Abrazadera de conexion de respiracion. Piping. Sistema de lubricacion. Motor Caterpillar 3516B. SDD7</v>
      </c>
      <c r="H255" s="179" t="str">
        <f>VLOOKUP(C255,'Completar SOFSE'!$A$19:$F$462,6,0)</f>
        <v>5P-4868</v>
      </c>
      <c r="I255" s="64"/>
      <c r="J255" s="75"/>
      <c r="K255" s="75"/>
      <c r="L255" s="46">
        <f t="shared" si="56"/>
        <v>0</v>
      </c>
    </row>
    <row r="256" spans="2:12">
      <c r="B256" s="69" t="s">
        <v>40</v>
      </c>
      <c r="C256" s="183"/>
      <c r="D256" s="174"/>
      <c r="E256" s="174"/>
      <c r="F256" s="174"/>
      <c r="G256" s="177"/>
      <c r="H256" s="180"/>
      <c r="I256" s="61"/>
      <c r="J256" s="75"/>
      <c r="K256" s="75"/>
      <c r="L256" s="46">
        <f t="shared" si="56"/>
        <v>0</v>
      </c>
    </row>
    <row r="257" spans="2:12">
      <c r="B257" s="69" t="s">
        <v>41</v>
      </c>
      <c r="C257" s="183"/>
      <c r="D257" s="174"/>
      <c r="E257" s="174"/>
      <c r="F257" s="174"/>
      <c r="G257" s="177"/>
      <c r="H257" s="180"/>
      <c r="I257" s="61"/>
      <c r="J257" s="75"/>
      <c r="K257" s="75"/>
      <c r="L257" s="46">
        <f t="shared" si="56"/>
        <v>0</v>
      </c>
    </row>
    <row r="258" spans="2:12">
      <c r="B258" s="69" t="s">
        <v>42</v>
      </c>
      <c r="C258" s="183"/>
      <c r="D258" s="174"/>
      <c r="E258" s="174"/>
      <c r="F258" s="174"/>
      <c r="G258" s="177"/>
      <c r="H258" s="180"/>
      <c r="I258" s="61"/>
      <c r="J258" s="48"/>
      <c r="K258" s="75"/>
      <c r="L258" s="46">
        <f t="shared" si="56"/>
        <v>0</v>
      </c>
    </row>
    <row r="259" spans="2:12" ht="13.5" thickBot="1">
      <c r="B259" s="104" t="s">
        <v>43</v>
      </c>
      <c r="C259" s="184"/>
      <c r="D259" s="175"/>
      <c r="E259" s="175"/>
      <c r="F259" s="175"/>
      <c r="G259" s="178"/>
      <c r="H259" s="181"/>
      <c r="I259" s="62"/>
      <c r="J259" s="51"/>
      <c r="K259" s="63"/>
      <c r="L259" s="52">
        <f t="shared" si="56"/>
        <v>0</v>
      </c>
    </row>
    <row r="260" spans="2:12">
      <c r="B260" s="68" t="s">
        <v>39</v>
      </c>
      <c r="C260" s="182">
        <f t="shared" ref="C260" si="59">+C255+1</f>
        <v>50</v>
      </c>
      <c r="D260" s="173">
        <f>VLOOKUP(C260,'Completar SOFSE'!$A$19:$E$462,2,0)</f>
        <v>8</v>
      </c>
      <c r="E260" s="173" t="str">
        <f>VLOOKUP(C260,'Completar SOFSE'!$A$19:$E$462,3,0)</f>
        <v>unidad</v>
      </c>
      <c r="F260" s="173" t="str">
        <f>VLOOKUP(C260,'Completar SOFSE'!$A$19:$E$462,4,0)</f>
        <v>NUM03230191650N</v>
      </c>
      <c r="G260" s="176" t="str">
        <f>VLOOKUP(C260,'Completar SOFSE'!$A$19:$E$462,5,0)</f>
        <v>Junta de unidad auxiliar de transmision. Motor diesel Caterpillar 3516B. Locomotoras - CSR SDD7</v>
      </c>
      <c r="H260" s="179" t="str">
        <f>VLOOKUP(C260,'Completar SOFSE'!$A$19:$F$462,6,0)</f>
        <v>127-4422</v>
      </c>
      <c r="I260" s="64"/>
      <c r="J260" s="75"/>
      <c r="K260" s="75"/>
      <c r="L260" s="46">
        <f t="shared" si="56"/>
        <v>0</v>
      </c>
    </row>
    <row r="261" spans="2:12">
      <c r="B261" s="69" t="s">
        <v>40</v>
      </c>
      <c r="C261" s="183"/>
      <c r="D261" s="174"/>
      <c r="E261" s="174"/>
      <c r="F261" s="174"/>
      <c r="G261" s="177"/>
      <c r="H261" s="180"/>
      <c r="I261" s="61"/>
      <c r="J261" s="75"/>
      <c r="K261" s="75"/>
      <c r="L261" s="46">
        <f t="shared" si="56"/>
        <v>0</v>
      </c>
    </row>
    <row r="262" spans="2:12">
      <c r="B262" s="69" t="s">
        <v>41</v>
      </c>
      <c r="C262" s="183"/>
      <c r="D262" s="174"/>
      <c r="E262" s="174"/>
      <c r="F262" s="174"/>
      <c r="G262" s="177"/>
      <c r="H262" s="180"/>
      <c r="I262" s="61"/>
      <c r="J262" s="75"/>
      <c r="K262" s="75"/>
      <c r="L262" s="46">
        <f t="shared" si="56"/>
        <v>0</v>
      </c>
    </row>
    <row r="263" spans="2:12">
      <c r="B263" s="69" t="s">
        <v>42</v>
      </c>
      <c r="C263" s="183"/>
      <c r="D263" s="174"/>
      <c r="E263" s="174"/>
      <c r="F263" s="174"/>
      <c r="G263" s="177"/>
      <c r="H263" s="180"/>
      <c r="I263" s="61"/>
      <c r="J263" s="48"/>
      <c r="K263" s="75"/>
      <c r="L263" s="46">
        <f t="shared" si="56"/>
        <v>0</v>
      </c>
    </row>
    <row r="264" spans="2:12" ht="13.5" thickBot="1">
      <c r="B264" s="104" t="s">
        <v>43</v>
      </c>
      <c r="C264" s="184"/>
      <c r="D264" s="175"/>
      <c r="E264" s="175"/>
      <c r="F264" s="175"/>
      <c r="G264" s="178"/>
      <c r="H264" s="181"/>
      <c r="I264" s="62"/>
      <c r="J264" s="51"/>
      <c r="K264" s="63"/>
      <c r="L264" s="52">
        <f t="shared" si="56"/>
        <v>0</v>
      </c>
    </row>
    <row r="265" spans="2:12">
      <c r="B265" s="68" t="s">
        <v>39</v>
      </c>
      <c r="C265" s="182">
        <f>+C260+1</f>
        <v>51</v>
      </c>
      <c r="D265" s="173">
        <f>VLOOKUP(C265,'Completar SOFSE'!$A$19:$E$462,2,0)</f>
        <v>12</v>
      </c>
      <c r="E265" s="173" t="str">
        <f>VLOOKUP(C265,'Completar SOFSE'!$A$19:$E$462,3,0)</f>
        <v>unidad</v>
      </c>
      <c r="F265" s="173" t="str">
        <f>VLOOKUP(C265,'Completar SOFSE'!$A$19:$E$462,4,0)</f>
        <v>NUM03230191680N</v>
      </c>
      <c r="G265" s="176" t="str">
        <f>VLOOKUP(C265,'Completar SOFSE'!$A$19:$E$462,5,0)</f>
        <v>Junta de soporte. Block de cilindros. Motor diesel Caterpillar 3516B. Locomotoras - CSR SDD7</v>
      </c>
      <c r="H265" s="179" t="str">
        <f>VLOOKUP(C265,'Completar SOFSE'!$A$19:$F$462,6,0)</f>
        <v>2W-0752</v>
      </c>
      <c r="I265" s="64"/>
      <c r="J265" s="75"/>
      <c r="K265" s="75"/>
      <c r="L265" s="46">
        <f>I265*$D$60+J265*$D$60+K265*$D$60</f>
        <v>0</v>
      </c>
    </row>
    <row r="266" spans="2:12">
      <c r="B266" s="69" t="s">
        <v>40</v>
      </c>
      <c r="C266" s="183"/>
      <c r="D266" s="174"/>
      <c r="E266" s="174"/>
      <c r="F266" s="174"/>
      <c r="G266" s="177"/>
      <c r="H266" s="180"/>
      <c r="I266" s="61"/>
      <c r="J266" s="75"/>
      <c r="K266" s="75"/>
      <c r="L266" s="46">
        <f t="shared" ref="L266:L284" si="60">I266*$D$60+J266*$D$60+K266*$D$60</f>
        <v>0</v>
      </c>
    </row>
    <row r="267" spans="2:12">
      <c r="B267" s="69" t="s">
        <v>41</v>
      </c>
      <c r="C267" s="183"/>
      <c r="D267" s="174"/>
      <c r="E267" s="174"/>
      <c r="F267" s="174"/>
      <c r="G267" s="177"/>
      <c r="H267" s="180"/>
      <c r="I267" s="61"/>
      <c r="J267" s="75"/>
      <c r="K267" s="75"/>
      <c r="L267" s="46">
        <f t="shared" si="60"/>
        <v>0</v>
      </c>
    </row>
    <row r="268" spans="2:12">
      <c r="B268" s="69" t="s">
        <v>42</v>
      </c>
      <c r="C268" s="183"/>
      <c r="D268" s="174"/>
      <c r="E268" s="174"/>
      <c r="F268" s="174"/>
      <c r="G268" s="177"/>
      <c r="H268" s="180"/>
      <c r="I268" s="61"/>
      <c r="J268" s="48"/>
      <c r="K268" s="75"/>
      <c r="L268" s="46">
        <f t="shared" si="60"/>
        <v>0</v>
      </c>
    </row>
    <row r="269" spans="2:12" ht="13.5" thickBot="1">
      <c r="B269" s="104" t="s">
        <v>43</v>
      </c>
      <c r="C269" s="184"/>
      <c r="D269" s="175"/>
      <c r="E269" s="175"/>
      <c r="F269" s="175"/>
      <c r="G269" s="178"/>
      <c r="H269" s="181"/>
      <c r="I269" s="62"/>
      <c r="J269" s="51"/>
      <c r="K269" s="63"/>
      <c r="L269" s="52">
        <f t="shared" si="60"/>
        <v>0</v>
      </c>
    </row>
    <row r="270" spans="2:12">
      <c r="B270" s="68" t="s">
        <v>39</v>
      </c>
      <c r="C270" s="182">
        <f t="shared" ref="C270" si="61">+C265+1</f>
        <v>52</v>
      </c>
      <c r="D270" s="173">
        <f>VLOOKUP(C270,'Completar SOFSE'!$A$19:$E$462,2,0)</f>
        <v>8</v>
      </c>
      <c r="E270" s="173" t="str">
        <f>VLOOKUP(C270,'Completar SOFSE'!$A$19:$E$462,3,0)</f>
        <v>unidad</v>
      </c>
      <c r="F270" s="173" t="str">
        <f>VLOOKUP(C270,'Completar SOFSE'!$A$19:$E$462,4,0)</f>
        <v>NUM03230191770N</v>
      </c>
      <c r="G270" s="176" t="str">
        <f>VLOOKUP(C270,'Completar SOFSE'!$A$19:$E$462,5,0)</f>
        <v>Junta de cobertor frontal menor superior de block de cilindros. Motor diesel Caterpillar 3516B. SDD7</v>
      </c>
      <c r="H270" s="179" t="str">
        <f>VLOOKUP(C270,'Completar SOFSE'!$A$19:$F$462,6,0)</f>
        <v>7N-3368</v>
      </c>
      <c r="I270" s="64"/>
      <c r="J270" s="75"/>
      <c r="K270" s="75"/>
      <c r="L270" s="46">
        <f t="shared" si="60"/>
        <v>0</v>
      </c>
    </row>
    <row r="271" spans="2:12">
      <c r="B271" s="69" t="s">
        <v>40</v>
      </c>
      <c r="C271" s="183"/>
      <c r="D271" s="174"/>
      <c r="E271" s="174"/>
      <c r="F271" s="174"/>
      <c r="G271" s="177"/>
      <c r="H271" s="180"/>
      <c r="I271" s="61"/>
      <c r="J271" s="75"/>
      <c r="K271" s="75"/>
      <c r="L271" s="46">
        <f t="shared" si="60"/>
        <v>0</v>
      </c>
    </row>
    <row r="272" spans="2:12">
      <c r="B272" s="69" t="s">
        <v>41</v>
      </c>
      <c r="C272" s="183"/>
      <c r="D272" s="174"/>
      <c r="E272" s="174"/>
      <c r="F272" s="174"/>
      <c r="G272" s="177"/>
      <c r="H272" s="180"/>
      <c r="I272" s="61"/>
      <c r="J272" s="75"/>
      <c r="K272" s="75"/>
      <c r="L272" s="46">
        <f t="shared" si="60"/>
        <v>0</v>
      </c>
    </row>
    <row r="273" spans="2:12">
      <c r="B273" s="69" t="s">
        <v>42</v>
      </c>
      <c r="C273" s="183"/>
      <c r="D273" s="174"/>
      <c r="E273" s="174"/>
      <c r="F273" s="174"/>
      <c r="G273" s="177"/>
      <c r="H273" s="180"/>
      <c r="I273" s="61"/>
      <c r="J273" s="48"/>
      <c r="K273" s="75"/>
      <c r="L273" s="46">
        <f t="shared" si="60"/>
        <v>0</v>
      </c>
    </row>
    <row r="274" spans="2:12" ht="13.5" thickBot="1">
      <c r="B274" s="104" t="s">
        <v>43</v>
      </c>
      <c r="C274" s="184"/>
      <c r="D274" s="175"/>
      <c r="E274" s="175"/>
      <c r="F274" s="175"/>
      <c r="G274" s="178"/>
      <c r="H274" s="181"/>
      <c r="I274" s="62"/>
      <c r="J274" s="51"/>
      <c r="K274" s="63"/>
      <c r="L274" s="52">
        <f t="shared" si="60"/>
        <v>0</v>
      </c>
    </row>
    <row r="275" spans="2:12">
      <c r="B275" s="68" t="s">
        <v>39</v>
      </c>
      <c r="C275" s="182">
        <f t="shared" ref="C275" si="62">+C270+1</f>
        <v>53</v>
      </c>
      <c r="D275" s="173">
        <f>VLOOKUP(C275,'Completar SOFSE'!$A$19:$E$462,2,0)</f>
        <v>12</v>
      </c>
      <c r="E275" s="173" t="str">
        <f>VLOOKUP(C275,'Completar SOFSE'!$A$19:$E$462,3,0)</f>
        <v>unidad</v>
      </c>
      <c r="F275" s="173" t="str">
        <f>VLOOKUP(C275,'Completar SOFSE'!$A$19:$E$462,4,0)</f>
        <v>NUM03230191780N</v>
      </c>
      <c r="G275" s="176" t="str">
        <f>VLOOKUP(C275,'Completar SOFSE'!$A$19:$E$462,5,0)</f>
        <v>Junta de cubiertas traseras superiores de block de cilindros. Motor diesel Caterpillar 3516B. SDD7</v>
      </c>
      <c r="H275" s="179" t="str">
        <f>VLOOKUP(C275,'Completar SOFSE'!$A$19:$F$462,6,0)</f>
        <v>7N-4320</v>
      </c>
      <c r="I275" s="64"/>
      <c r="J275" s="75"/>
      <c r="K275" s="75"/>
      <c r="L275" s="46">
        <f t="shared" si="60"/>
        <v>0</v>
      </c>
    </row>
    <row r="276" spans="2:12">
      <c r="B276" s="69" t="s">
        <v>40</v>
      </c>
      <c r="C276" s="183"/>
      <c r="D276" s="174"/>
      <c r="E276" s="174"/>
      <c r="F276" s="174"/>
      <c r="G276" s="177"/>
      <c r="H276" s="180"/>
      <c r="I276" s="61"/>
      <c r="J276" s="75"/>
      <c r="K276" s="75"/>
      <c r="L276" s="46">
        <f t="shared" si="60"/>
        <v>0</v>
      </c>
    </row>
    <row r="277" spans="2:12">
      <c r="B277" s="69" t="s">
        <v>41</v>
      </c>
      <c r="C277" s="183"/>
      <c r="D277" s="174"/>
      <c r="E277" s="174"/>
      <c r="F277" s="174"/>
      <c r="G277" s="177"/>
      <c r="H277" s="180"/>
      <c r="I277" s="61"/>
      <c r="J277" s="75"/>
      <c r="K277" s="75"/>
      <c r="L277" s="46">
        <f t="shared" si="60"/>
        <v>0</v>
      </c>
    </row>
    <row r="278" spans="2:12">
      <c r="B278" s="69" t="s">
        <v>42</v>
      </c>
      <c r="C278" s="183"/>
      <c r="D278" s="174"/>
      <c r="E278" s="174"/>
      <c r="F278" s="174"/>
      <c r="G278" s="177"/>
      <c r="H278" s="180"/>
      <c r="I278" s="61"/>
      <c r="J278" s="48"/>
      <c r="K278" s="75"/>
      <c r="L278" s="46">
        <f t="shared" si="60"/>
        <v>0</v>
      </c>
    </row>
    <row r="279" spans="2:12" ht="13.5" thickBot="1">
      <c r="B279" s="104" t="s">
        <v>43</v>
      </c>
      <c r="C279" s="184"/>
      <c r="D279" s="175"/>
      <c r="E279" s="175"/>
      <c r="F279" s="175"/>
      <c r="G279" s="178"/>
      <c r="H279" s="181"/>
      <c r="I279" s="62"/>
      <c r="J279" s="51"/>
      <c r="K279" s="63"/>
      <c r="L279" s="52">
        <f t="shared" si="60"/>
        <v>0</v>
      </c>
    </row>
    <row r="280" spans="2:12">
      <c r="B280" s="68" t="s">
        <v>39</v>
      </c>
      <c r="C280" s="182">
        <f t="shared" ref="C280" si="63">+C275+1</f>
        <v>54</v>
      </c>
      <c r="D280" s="173">
        <f>VLOOKUP(C280,'Completar SOFSE'!$A$19:$E$462,2,0)</f>
        <v>19</v>
      </c>
      <c r="E280" s="173" t="str">
        <f>VLOOKUP(C280,'Completar SOFSE'!$A$19:$E$462,3,0)</f>
        <v>unidad</v>
      </c>
      <c r="F280" s="173" t="str">
        <f>VLOOKUP(C280,'Completar SOFSE'!$A$19:$E$462,4,0)</f>
        <v>NUM03230192130N</v>
      </c>
      <c r="G280" s="176" t="str">
        <f>VLOOKUP(C280,'Completar SOFSE'!$A$19:$E$462,5,0)</f>
        <v>Junta de Aftercooler.  Motor Caterpillar 3516B. Loc CSR SDD7.</v>
      </c>
      <c r="H280" s="179" t="str">
        <f>VLOOKUP(C280,'Completar SOFSE'!$A$19:$F$462,6,0)</f>
        <v>112-1564</v>
      </c>
      <c r="I280" s="64"/>
      <c r="J280" s="75"/>
      <c r="K280" s="75"/>
      <c r="L280" s="46">
        <f t="shared" si="60"/>
        <v>0</v>
      </c>
    </row>
    <row r="281" spans="2:12">
      <c r="B281" s="69" t="s">
        <v>40</v>
      </c>
      <c r="C281" s="183"/>
      <c r="D281" s="174"/>
      <c r="E281" s="174"/>
      <c r="F281" s="174"/>
      <c r="G281" s="177"/>
      <c r="H281" s="180"/>
      <c r="I281" s="61"/>
      <c r="J281" s="75"/>
      <c r="K281" s="75"/>
      <c r="L281" s="46">
        <f t="shared" si="60"/>
        <v>0</v>
      </c>
    </row>
    <row r="282" spans="2:12">
      <c r="B282" s="69" t="s">
        <v>41</v>
      </c>
      <c r="C282" s="183"/>
      <c r="D282" s="174"/>
      <c r="E282" s="174"/>
      <c r="F282" s="174"/>
      <c r="G282" s="177"/>
      <c r="H282" s="180"/>
      <c r="I282" s="61"/>
      <c r="J282" s="75"/>
      <c r="K282" s="75"/>
      <c r="L282" s="46">
        <f t="shared" si="60"/>
        <v>0</v>
      </c>
    </row>
    <row r="283" spans="2:12">
      <c r="B283" s="69" t="s">
        <v>42</v>
      </c>
      <c r="C283" s="183"/>
      <c r="D283" s="174"/>
      <c r="E283" s="174"/>
      <c r="F283" s="174"/>
      <c r="G283" s="177"/>
      <c r="H283" s="180"/>
      <c r="I283" s="61"/>
      <c r="J283" s="48"/>
      <c r="K283" s="75"/>
      <c r="L283" s="46">
        <f t="shared" si="60"/>
        <v>0</v>
      </c>
    </row>
    <row r="284" spans="2:12" ht="13.5" thickBot="1">
      <c r="B284" s="104" t="s">
        <v>43</v>
      </c>
      <c r="C284" s="184"/>
      <c r="D284" s="175"/>
      <c r="E284" s="175"/>
      <c r="F284" s="175"/>
      <c r="G284" s="178"/>
      <c r="H284" s="181"/>
      <c r="I284" s="62"/>
      <c r="J284" s="51"/>
      <c r="K284" s="63"/>
      <c r="L284" s="52">
        <f t="shared" si="60"/>
        <v>0</v>
      </c>
    </row>
    <row r="285" spans="2:12">
      <c r="B285" s="68" t="s">
        <v>39</v>
      </c>
      <c r="C285" s="182">
        <f>+C280+1</f>
        <v>55</v>
      </c>
      <c r="D285" s="173">
        <f>VLOOKUP(C285,'Completar SOFSE'!$A$19:$E$462,2,0)</f>
        <v>17</v>
      </c>
      <c r="E285" s="173" t="str">
        <f>VLOOKUP(C285,'Completar SOFSE'!$A$19:$E$462,3,0)</f>
        <v>unidad</v>
      </c>
      <c r="F285" s="173" t="str">
        <f>VLOOKUP(C285,'Completar SOFSE'!$A$19:$E$462,4,0)</f>
        <v>NUM03230302500N</v>
      </c>
      <c r="G285" s="176" t="str">
        <f>VLOOKUP(C285,'Completar SOFSE'!$A$19:$E$462,5,0)</f>
        <v>Junta de Tapas de Cilindro de motor diesel Caterpillar 3516B. Loc CSR SDD7. (RF: 122-8856)</v>
      </c>
      <c r="H285" s="179" t="str">
        <f>VLOOKUP(C285,'Completar SOFSE'!$A$19:$F$462,6,0)</f>
        <v>122-8856</v>
      </c>
      <c r="I285" s="64"/>
      <c r="J285" s="75"/>
      <c r="K285" s="75"/>
      <c r="L285" s="46">
        <f>I285*$D$60+J285*$D$60+K285*$D$60</f>
        <v>0</v>
      </c>
    </row>
    <row r="286" spans="2:12">
      <c r="B286" s="69" t="s">
        <v>40</v>
      </c>
      <c r="C286" s="183"/>
      <c r="D286" s="174"/>
      <c r="E286" s="174"/>
      <c r="F286" s="174"/>
      <c r="G286" s="177"/>
      <c r="H286" s="180"/>
      <c r="I286" s="61"/>
      <c r="J286" s="75"/>
      <c r="K286" s="75"/>
      <c r="L286" s="46">
        <f t="shared" ref="L286:L304" si="64">I286*$D$60+J286*$D$60+K286*$D$60</f>
        <v>0</v>
      </c>
    </row>
    <row r="287" spans="2:12">
      <c r="B287" s="69" t="s">
        <v>41</v>
      </c>
      <c r="C287" s="183"/>
      <c r="D287" s="174"/>
      <c r="E287" s="174"/>
      <c r="F287" s="174"/>
      <c r="G287" s="177"/>
      <c r="H287" s="180"/>
      <c r="I287" s="61"/>
      <c r="J287" s="75"/>
      <c r="K287" s="75"/>
      <c r="L287" s="46">
        <f t="shared" si="64"/>
        <v>0</v>
      </c>
    </row>
    <row r="288" spans="2:12">
      <c r="B288" s="69" t="s">
        <v>42</v>
      </c>
      <c r="C288" s="183"/>
      <c r="D288" s="174"/>
      <c r="E288" s="174"/>
      <c r="F288" s="174"/>
      <c r="G288" s="177"/>
      <c r="H288" s="180"/>
      <c r="I288" s="61"/>
      <c r="J288" s="48"/>
      <c r="K288" s="75"/>
      <c r="L288" s="46">
        <f t="shared" si="64"/>
        <v>0</v>
      </c>
    </row>
    <row r="289" spans="2:12" ht="13.5" thickBot="1">
      <c r="B289" s="104" t="s">
        <v>43</v>
      </c>
      <c r="C289" s="184"/>
      <c r="D289" s="175"/>
      <c r="E289" s="175"/>
      <c r="F289" s="175"/>
      <c r="G289" s="178"/>
      <c r="H289" s="181"/>
      <c r="I289" s="62"/>
      <c r="J289" s="51"/>
      <c r="K289" s="63"/>
      <c r="L289" s="52">
        <f t="shared" si="64"/>
        <v>0</v>
      </c>
    </row>
    <row r="290" spans="2:12">
      <c r="B290" s="68" t="s">
        <v>39</v>
      </c>
      <c r="C290" s="182">
        <f t="shared" ref="C290" si="65">+C285+1</f>
        <v>56</v>
      </c>
      <c r="D290" s="173">
        <f>VLOOKUP(C290,'Completar SOFSE'!$A$19:$E$462,2,0)</f>
        <v>47</v>
      </c>
      <c r="E290" s="173" t="str">
        <f>VLOOKUP(C290,'Completar SOFSE'!$A$19:$E$462,3,0)</f>
        <v>unidad</v>
      </c>
      <c r="F290" s="173" t="str">
        <f>VLOOKUP(C290,'Completar SOFSE'!$A$19:$E$462,4,0)</f>
        <v>NUM03230302510N</v>
      </c>
      <c r="G290" s="176" t="str">
        <f>VLOOKUP(C290,'Completar SOFSE'!$A$19:$E$462,5,0)</f>
        <v>Junta de Tapas de Cilindro de motor diesel Caterpillar 3516B Loc CSR SDD7. (RF: 241-5928)</v>
      </c>
      <c r="H290" s="179" t="str">
        <f>VLOOKUP(C290,'Completar SOFSE'!$A$19:$F$462,6,0)</f>
        <v>241-5928</v>
      </c>
      <c r="I290" s="64"/>
      <c r="J290" s="75"/>
      <c r="K290" s="75"/>
      <c r="L290" s="46">
        <f t="shared" si="64"/>
        <v>0</v>
      </c>
    </row>
    <row r="291" spans="2:12">
      <c r="B291" s="69" t="s">
        <v>40</v>
      </c>
      <c r="C291" s="183"/>
      <c r="D291" s="174"/>
      <c r="E291" s="174"/>
      <c r="F291" s="174"/>
      <c r="G291" s="177"/>
      <c r="H291" s="180"/>
      <c r="I291" s="61"/>
      <c r="J291" s="75"/>
      <c r="K291" s="75"/>
      <c r="L291" s="46">
        <f t="shared" si="64"/>
        <v>0</v>
      </c>
    </row>
    <row r="292" spans="2:12">
      <c r="B292" s="69" t="s">
        <v>41</v>
      </c>
      <c r="C292" s="183"/>
      <c r="D292" s="174"/>
      <c r="E292" s="174"/>
      <c r="F292" s="174"/>
      <c r="G292" s="177"/>
      <c r="H292" s="180"/>
      <c r="I292" s="61"/>
      <c r="J292" s="75"/>
      <c r="K292" s="75"/>
      <c r="L292" s="46">
        <f t="shared" si="64"/>
        <v>0</v>
      </c>
    </row>
    <row r="293" spans="2:12">
      <c r="B293" s="69" t="s">
        <v>42</v>
      </c>
      <c r="C293" s="183"/>
      <c r="D293" s="174"/>
      <c r="E293" s="174"/>
      <c r="F293" s="174"/>
      <c r="G293" s="177"/>
      <c r="H293" s="180"/>
      <c r="I293" s="61"/>
      <c r="J293" s="48"/>
      <c r="K293" s="75"/>
      <c r="L293" s="46">
        <f t="shared" si="64"/>
        <v>0</v>
      </c>
    </row>
    <row r="294" spans="2:12" ht="13.5" thickBot="1">
      <c r="B294" s="104" t="s">
        <v>43</v>
      </c>
      <c r="C294" s="184"/>
      <c r="D294" s="175"/>
      <c r="E294" s="175"/>
      <c r="F294" s="175"/>
      <c r="G294" s="178"/>
      <c r="H294" s="181"/>
      <c r="I294" s="62"/>
      <c r="J294" s="51"/>
      <c r="K294" s="63"/>
      <c r="L294" s="52">
        <f t="shared" si="64"/>
        <v>0</v>
      </c>
    </row>
    <row r="295" spans="2:12">
      <c r="B295" s="68" t="s">
        <v>39</v>
      </c>
      <c r="C295" s="182">
        <f t="shared" ref="C295" si="66">+C290+1</f>
        <v>57</v>
      </c>
      <c r="D295" s="173">
        <f>VLOOKUP(C295,'Completar SOFSE'!$A$19:$E$462,2,0)</f>
        <v>47</v>
      </c>
      <c r="E295" s="173" t="str">
        <f>VLOOKUP(C295,'Completar SOFSE'!$A$19:$E$462,3,0)</f>
        <v>unidad</v>
      </c>
      <c r="F295" s="173" t="str">
        <f>VLOOKUP(C295,'Completar SOFSE'!$A$19:$E$462,4,0)</f>
        <v>NUM03230302530N</v>
      </c>
      <c r="G295" s="176" t="str">
        <f>VLOOKUP(C295,'Completar SOFSE'!$A$19:$E$462,5,0)</f>
        <v>Junta de Tapas de Cilindro de motor diesel Caterpillar 3516B. Loc CSR SDD7. (RF: 7n-5080)</v>
      </c>
      <c r="H295" s="179" t="str">
        <f>VLOOKUP(C295,'Completar SOFSE'!$A$19:$F$462,6,0)</f>
        <v>7N-5080</v>
      </c>
      <c r="I295" s="64"/>
      <c r="J295" s="75"/>
      <c r="K295" s="75"/>
      <c r="L295" s="46">
        <f t="shared" si="64"/>
        <v>0</v>
      </c>
    </row>
    <row r="296" spans="2:12">
      <c r="B296" s="69" t="s">
        <v>40</v>
      </c>
      <c r="C296" s="183"/>
      <c r="D296" s="174"/>
      <c r="E296" s="174"/>
      <c r="F296" s="174"/>
      <c r="G296" s="177"/>
      <c r="H296" s="180"/>
      <c r="I296" s="61"/>
      <c r="J296" s="75"/>
      <c r="K296" s="75"/>
      <c r="L296" s="46">
        <f t="shared" si="64"/>
        <v>0</v>
      </c>
    </row>
    <row r="297" spans="2:12">
      <c r="B297" s="69" t="s">
        <v>41</v>
      </c>
      <c r="C297" s="183"/>
      <c r="D297" s="174"/>
      <c r="E297" s="174"/>
      <c r="F297" s="174"/>
      <c r="G297" s="177"/>
      <c r="H297" s="180"/>
      <c r="I297" s="61"/>
      <c r="J297" s="75"/>
      <c r="K297" s="75"/>
      <c r="L297" s="46">
        <f t="shared" si="64"/>
        <v>0</v>
      </c>
    </row>
    <row r="298" spans="2:12">
      <c r="B298" s="69" t="s">
        <v>42</v>
      </c>
      <c r="C298" s="183"/>
      <c r="D298" s="174"/>
      <c r="E298" s="174"/>
      <c r="F298" s="174"/>
      <c r="G298" s="177"/>
      <c r="H298" s="180"/>
      <c r="I298" s="61"/>
      <c r="J298" s="48"/>
      <c r="K298" s="75"/>
      <c r="L298" s="46">
        <f t="shared" si="64"/>
        <v>0</v>
      </c>
    </row>
    <row r="299" spans="2:12" ht="13.5" thickBot="1">
      <c r="B299" s="104" t="s">
        <v>43</v>
      </c>
      <c r="C299" s="184"/>
      <c r="D299" s="175"/>
      <c r="E299" s="175"/>
      <c r="F299" s="175"/>
      <c r="G299" s="178"/>
      <c r="H299" s="181"/>
      <c r="I299" s="62"/>
      <c r="J299" s="51"/>
      <c r="K299" s="63"/>
      <c r="L299" s="52">
        <f t="shared" si="64"/>
        <v>0</v>
      </c>
    </row>
    <row r="300" spans="2:12">
      <c r="B300" s="68" t="s">
        <v>39</v>
      </c>
      <c r="C300" s="182">
        <f t="shared" ref="C300" si="67">+C295+1</f>
        <v>58</v>
      </c>
      <c r="D300" s="173">
        <f>VLOOKUP(C300,'Completar SOFSE'!$A$19:$E$462,2,0)</f>
        <v>47</v>
      </c>
      <c r="E300" s="173" t="str">
        <f>VLOOKUP(C300,'Completar SOFSE'!$A$19:$E$462,3,0)</f>
        <v>unidad</v>
      </c>
      <c r="F300" s="173" t="str">
        <f>VLOOKUP(C300,'Completar SOFSE'!$A$19:$E$462,4,0)</f>
        <v>NUM03230302550N</v>
      </c>
      <c r="G300" s="176" t="str">
        <f>VLOOKUP(C300,'Completar SOFSE'!$A$19:$E$462,5,0)</f>
        <v>junta de Tapas de Cilindro de motor diesel Caterpillar 3516B. Loc CSR SDD7</v>
      </c>
      <c r="H300" s="179" t="str">
        <f>VLOOKUP(C300,'Completar SOFSE'!$A$19:$F$462,6,0)</f>
        <v>428-9129</v>
      </c>
      <c r="I300" s="64"/>
      <c r="J300" s="75"/>
      <c r="K300" s="75"/>
      <c r="L300" s="46">
        <f t="shared" si="64"/>
        <v>0</v>
      </c>
    </row>
    <row r="301" spans="2:12">
      <c r="B301" s="69" t="s">
        <v>40</v>
      </c>
      <c r="C301" s="183"/>
      <c r="D301" s="174"/>
      <c r="E301" s="174"/>
      <c r="F301" s="174"/>
      <c r="G301" s="177"/>
      <c r="H301" s="180"/>
      <c r="I301" s="61"/>
      <c r="J301" s="75"/>
      <c r="K301" s="75"/>
      <c r="L301" s="46">
        <f t="shared" si="64"/>
        <v>0</v>
      </c>
    </row>
    <row r="302" spans="2:12">
      <c r="B302" s="69" t="s">
        <v>41</v>
      </c>
      <c r="C302" s="183"/>
      <c r="D302" s="174"/>
      <c r="E302" s="174"/>
      <c r="F302" s="174"/>
      <c r="G302" s="177"/>
      <c r="H302" s="180"/>
      <c r="I302" s="61"/>
      <c r="J302" s="75"/>
      <c r="K302" s="75"/>
      <c r="L302" s="46">
        <f t="shared" si="64"/>
        <v>0</v>
      </c>
    </row>
    <row r="303" spans="2:12">
      <c r="B303" s="69" t="s">
        <v>42</v>
      </c>
      <c r="C303" s="183"/>
      <c r="D303" s="174"/>
      <c r="E303" s="174"/>
      <c r="F303" s="174"/>
      <c r="G303" s="177"/>
      <c r="H303" s="180"/>
      <c r="I303" s="61"/>
      <c r="J303" s="48"/>
      <c r="K303" s="75"/>
      <c r="L303" s="46">
        <f t="shared" si="64"/>
        <v>0</v>
      </c>
    </row>
    <row r="304" spans="2:12" ht="13.5" thickBot="1">
      <c r="B304" s="104" t="s">
        <v>43</v>
      </c>
      <c r="C304" s="184"/>
      <c r="D304" s="175"/>
      <c r="E304" s="175"/>
      <c r="F304" s="175"/>
      <c r="G304" s="178"/>
      <c r="H304" s="181"/>
      <c r="I304" s="62"/>
      <c r="J304" s="51"/>
      <c r="K304" s="63"/>
      <c r="L304" s="52">
        <f t="shared" si="64"/>
        <v>0</v>
      </c>
    </row>
    <row r="305" spans="2:12">
      <c r="B305" s="68" t="s">
        <v>39</v>
      </c>
      <c r="C305" s="182">
        <f>+C300+1</f>
        <v>59</v>
      </c>
      <c r="D305" s="173">
        <f>VLOOKUP(C305,'Completar SOFSE'!$A$19:$E$462,2,0)</f>
        <v>61</v>
      </c>
      <c r="E305" s="173" t="str">
        <f>VLOOKUP(C305,'Completar SOFSE'!$A$19:$E$462,3,0)</f>
        <v>unidad</v>
      </c>
      <c r="F305" s="173" t="str">
        <f>VLOOKUP(C305,'Completar SOFSE'!$A$19:$E$462,4,0)</f>
        <v>NUM03230711220N</v>
      </c>
      <c r="G305" s="176" t="str">
        <f>VLOOKUP(C305,'Completar SOFSE'!$A$19:$E$462,5,0)</f>
        <v>Junta de separador de agua. Sistema de combustible. Motor diesel Caterpillar 3516B. CSR SDD7</v>
      </c>
      <c r="H305" s="179" t="str">
        <f>VLOOKUP(C305,'Completar SOFSE'!$A$19:$F$462,6,0)</f>
        <v>4P-7383</v>
      </c>
      <c r="I305" s="64"/>
      <c r="J305" s="75"/>
      <c r="K305" s="75"/>
      <c r="L305" s="46">
        <f>I305*$D$60+J305*$D$60+K305*$D$60</f>
        <v>0</v>
      </c>
    </row>
    <row r="306" spans="2:12">
      <c r="B306" s="69" t="s">
        <v>40</v>
      </c>
      <c r="C306" s="183"/>
      <c r="D306" s="174"/>
      <c r="E306" s="174"/>
      <c r="F306" s="174"/>
      <c r="G306" s="177"/>
      <c r="H306" s="180"/>
      <c r="I306" s="61"/>
      <c r="J306" s="75"/>
      <c r="K306" s="75"/>
      <c r="L306" s="46">
        <f t="shared" ref="L306:L324" si="68">I306*$D$60+J306*$D$60+K306*$D$60</f>
        <v>0</v>
      </c>
    </row>
    <row r="307" spans="2:12">
      <c r="B307" s="69" t="s">
        <v>41</v>
      </c>
      <c r="C307" s="183"/>
      <c r="D307" s="174"/>
      <c r="E307" s="174"/>
      <c r="F307" s="174"/>
      <c r="G307" s="177"/>
      <c r="H307" s="180"/>
      <c r="I307" s="61"/>
      <c r="J307" s="75"/>
      <c r="K307" s="75"/>
      <c r="L307" s="46">
        <f t="shared" si="68"/>
        <v>0</v>
      </c>
    </row>
    <row r="308" spans="2:12">
      <c r="B308" s="69" t="s">
        <v>42</v>
      </c>
      <c r="C308" s="183"/>
      <c r="D308" s="174"/>
      <c r="E308" s="174"/>
      <c r="F308" s="174"/>
      <c r="G308" s="177"/>
      <c r="H308" s="180"/>
      <c r="I308" s="61"/>
      <c r="J308" s="48"/>
      <c r="K308" s="75"/>
      <c r="L308" s="46">
        <f t="shared" si="68"/>
        <v>0</v>
      </c>
    </row>
    <row r="309" spans="2:12" ht="13.5" thickBot="1">
      <c r="B309" s="104" t="s">
        <v>43</v>
      </c>
      <c r="C309" s="184"/>
      <c r="D309" s="175"/>
      <c r="E309" s="175"/>
      <c r="F309" s="175"/>
      <c r="G309" s="178"/>
      <c r="H309" s="181"/>
      <c r="I309" s="62"/>
      <c r="J309" s="51"/>
      <c r="K309" s="63"/>
      <c r="L309" s="52">
        <f t="shared" si="68"/>
        <v>0</v>
      </c>
    </row>
    <row r="310" spans="2:12">
      <c r="B310" s="68" t="s">
        <v>39</v>
      </c>
      <c r="C310" s="182">
        <f t="shared" ref="C310" si="69">+C305+1</f>
        <v>60</v>
      </c>
      <c r="D310" s="173">
        <f>VLOOKUP(C310,'Completar SOFSE'!$A$19:$E$462,2,0)</f>
        <v>26</v>
      </c>
      <c r="E310" s="173" t="str">
        <f>VLOOKUP(C310,'Completar SOFSE'!$A$19:$E$462,3,0)</f>
        <v>unidad</v>
      </c>
      <c r="F310" s="173" t="str">
        <f>VLOOKUP(C310,'Completar SOFSE'!$A$19:$E$462,4,0)</f>
        <v>NUM03230711290N</v>
      </c>
      <c r="G310" s="176" t="str">
        <f>VLOOKUP(C310,'Completar SOFSE'!$A$19:$E$462,5,0)</f>
        <v>Junta de la base de filtrado. Sistema de combustible. Motor diesel Caterpillar 3516B. CSR SDD7</v>
      </c>
      <c r="H310" s="179" t="str">
        <f>VLOOKUP(C310,'Completar SOFSE'!$A$19:$F$462,6,0)</f>
        <v>9Y-8389</v>
      </c>
      <c r="I310" s="64"/>
      <c r="J310" s="75"/>
      <c r="K310" s="75"/>
      <c r="L310" s="46">
        <f t="shared" si="68"/>
        <v>0</v>
      </c>
    </row>
    <row r="311" spans="2:12">
      <c r="B311" s="69" t="s">
        <v>40</v>
      </c>
      <c r="C311" s="183"/>
      <c r="D311" s="174"/>
      <c r="E311" s="174"/>
      <c r="F311" s="174"/>
      <c r="G311" s="177"/>
      <c r="H311" s="180"/>
      <c r="I311" s="61"/>
      <c r="J311" s="75"/>
      <c r="K311" s="75"/>
      <c r="L311" s="46">
        <f t="shared" si="68"/>
        <v>0</v>
      </c>
    </row>
    <row r="312" spans="2:12">
      <c r="B312" s="69" t="s">
        <v>41</v>
      </c>
      <c r="C312" s="183"/>
      <c r="D312" s="174"/>
      <c r="E312" s="174"/>
      <c r="F312" s="174"/>
      <c r="G312" s="177"/>
      <c r="H312" s="180"/>
      <c r="I312" s="61"/>
      <c r="J312" s="75"/>
      <c r="K312" s="75"/>
      <c r="L312" s="46">
        <f t="shared" si="68"/>
        <v>0</v>
      </c>
    </row>
    <row r="313" spans="2:12">
      <c r="B313" s="69" t="s">
        <v>42</v>
      </c>
      <c r="C313" s="183"/>
      <c r="D313" s="174"/>
      <c r="E313" s="174"/>
      <c r="F313" s="174"/>
      <c r="G313" s="177"/>
      <c r="H313" s="180"/>
      <c r="I313" s="61"/>
      <c r="J313" s="48"/>
      <c r="K313" s="75"/>
      <c r="L313" s="46">
        <f t="shared" si="68"/>
        <v>0</v>
      </c>
    </row>
    <row r="314" spans="2:12" ht="13.5" thickBot="1">
      <c r="B314" s="104" t="s">
        <v>43</v>
      </c>
      <c r="C314" s="184"/>
      <c r="D314" s="175"/>
      <c r="E314" s="175"/>
      <c r="F314" s="175"/>
      <c r="G314" s="178"/>
      <c r="H314" s="181"/>
      <c r="I314" s="62"/>
      <c r="J314" s="51"/>
      <c r="K314" s="63"/>
      <c r="L314" s="52">
        <f t="shared" si="68"/>
        <v>0</v>
      </c>
    </row>
    <row r="315" spans="2:12">
      <c r="B315" s="68" t="s">
        <v>39</v>
      </c>
      <c r="C315" s="182">
        <f t="shared" ref="C315" si="70">+C310+1</f>
        <v>61</v>
      </c>
      <c r="D315" s="173">
        <f>VLOOKUP(C315,'Completar SOFSE'!$A$19:$E$462,2,0)</f>
        <v>14</v>
      </c>
      <c r="E315" s="173" t="str">
        <f>VLOOKUP(C315,'Completar SOFSE'!$A$19:$E$462,3,0)</f>
        <v>unidad</v>
      </c>
      <c r="F315" s="173" t="str">
        <f>VLOOKUP(C315,'Completar SOFSE'!$A$19:$E$462,4,0)</f>
        <v>NUM03230930340N</v>
      </c>
      <c r="G315" s="176" t="str">
        <f>VLOOKUP(C315,'Completar SOFSE'!$A$19:$E$462,5,0)</f>
        <v>Junta de cubierta mayor de bomba de aceite. Sistema de lubricacion. Motor Caterpillar 3516B. SDD7</v>
      </c>
      <c r="H315" s="179" t="str">
        <f>VLOOKUP(C315,'Completar SOFSE'!$A$19:$F$462,6,0)</f>
        <v>7N-5057</v>
      </c>
      <c r="I315" s="64"/>
      <c r="J315" s="75"/>
      <c r="K315" s="75"/>
      <c r="L315" s="46">
        <f t="shared" si="68"/>
        <v>0</v>
      </c>
    </row>
    <row r="316" spans="2:12">
      <c r="B316" s="69" t="s">
        <v>40</v>
      </c>
      <c r="C316" s="183"/>
      <c r="D316" s="174"/>
      <c r="E316" s="174"/>
      <c r="F316" s="174"/>
      <c r="G316" s="177"/>
      <c r="H316" s="180"/>
      <c r="I316" s="61"/>
      <c r="J316" s="75"/>
      <c r="K316" s="75"/>
      <c r="L316" s="46">
        <f t="shared" si="68"/>
        <v>0</v>
      </c>
    </row>
    <row r="317" spans="2:12">
      <c r="B317" s="69" t="s">
        <v>41</v>
      </c>
      <c r="C317" s="183"/>
      <c r="D317" s="174"/>
      <c r="E317" s="174"/>
      <c r="F317" s="174"/>
      <c r="G317" s="177"/>
      <c r="H317" s="180"/>
      <c r="I317" s="61"/>
      <c r="J317" s="75"/>
      <c r="K317" s="75"/>
      <c r="L317" s="46">
        <f t="shared" si="68"/>
        <v>0</v>
      </c>
    </row>
    <row r="318" spans="2:12">
      <c r="B318" s="69" t="s">
        <v>42</v>
      </c>
      <c r="C318" s="183"/>
      <c r="D318" s="174"/>
      <c r="E318" s="174"/>
      <c r="F318" s="174"/>
      <c r="G318" s="177"/>
      <c r="H318" s="180"/>
      <c r="I318" s="61"/>
      <c r="J318" s="48"/>
      <c r="K318" s="75"/>
      <c r="L318" s="46">
        <f t="shared" si="68"/>
        <v>0</v>
      </c>
    </row>
    <row r="319" spans="2:12" ht="13.5" thickBot="1">
      <c r="B319" s="104" t="s">
        <v>43</v>
      </c>
      <c r="C319" s="184"/>
      <c r="D319" s="175"/>
      <c r="E319" s="175"/>
      <c r="F319" s="175"/>
      <c r="G319" s="178"/>
      <c r="H319" s="181"/>
      <c r="I319" s="62"/>
      <c r="J319" s="51"/>
      <c r="K319" s="63"/>
      <c r="L319" s="52">
        <f t="shared" si="68"/>
        <v>0</v>
      </c>
    </row>
    <row r="320" spans="2:12">
      <c r="B320" s="68" t="s">
        <v>39</v>
      </c>
      <c r="C320" s="182">
        <f t="shared" ref="C320" si="71">+C315+1</f>
        <v>62</v>
      </c>
      <c r="D320" s="173">
        <f>VLOOKUP(C320,'Completar SOFSE'!$A$19:$E$462,2,0)</f>
        <v>17</v>
      </c>
      <c r="E320" s="173" t="str">
        <f>VLOOKUP(C320,'Completar SOFSE'!$A$19:$E$462,3,0)</f>
        <v>unidad</v>
      </c>
      <c r="F320" s="173" t="str">
        <f>VLOOKUP(C320,'Completar SOFSE'!$A$19:$E$462,4,0)</f>
        <v>NUM03230930180N</v>
      </c>
      <c r="G320" s="176" t="str">
        <f>VLOOKUP(C320,'Completar SOFSE'!$A$19:$E$462,5,0)</f>
        <v>Junta de tapa de valvula de alivio. Bomba de aceite. Motor diesel Caterpillar 3516B. Loc CSR SDD7</v>
      </c>
      <c r="H320" s="179" t="str">
        <f>VLOOKUP(C320,'Completar SOFSE'!$A$19:$F$462,6,0)</f>
        <v>111-1349</v>
      </c>
      <c r="I320" s="64"/>
      <c r="J320" s="75"/>
      <c r="K320" s="75"/>
      <c r="L320" s="46">
        <f t="shared" si="68"/>
        <v>0</v>
      </c>
    </row>
    <row r="321" spans="2:12">
      <c r="B321" s="69" t="s">
        <v>40</v>
      </c>
      <c r="C321" s="183"/>
      <c r="D321" s="174"/>
      <c r="E321" s="174"/>
      <c r="F321" s="174"/>
      <c r="G321" s="177"/>
      <c r="H321" s="180"/>
      <c r="I321" s="61"/>
      <c r="J321" s="75"/>
      <c r="K321" s="75"/>
      <c r="L321" s="46">
        <f t="shared" si="68"/>
        <v>0</v>
      </c>
    </row>
    <row r="322" spans="2:12">
      <c r="B322" s="69" t="s">
        <v>41</v>
      </c>
      <c r="C322" s="183"/>
      <c r="D322" s="174"/>
      <c r="E322" s="174"/>
      <c r="F322" s="174"/>
      <c r="G322" s="177"/>
      <c r="H322" s="180"/>
      <c r="I322" s="61"/>
      <c r="J322" s="75"/>
      <c r="K322" s="75"/>
      <c r="L322" s="46">
        <f t="shared" si="68"/>
        <v>0</v>
      </c>
    </row>
    <row r="323" spans="2:12">
      <c r="B323" s="69" t="s">
        <v>42</v>
      </c>
      <c r="C323" s="183"/>
      <c r="D323" s="174"/>
      <c r="E323" s="174"/>
      <c r="F323" s="174"/>
      <c r="G323" s="177"/>
      <c r="H323" s="180"/>
      <c r="I323" s="61"/>
      <c r="J323" s="48"/>
      <c r="K323" s="75"/>
      <c r="L323" s="46">
        <f t="shared" si="68"/>
        <v>0</v>
      </c>
    </row>
    <row r="324" spans="2:12" ht="13.5" thickBot="1">
      <c r="B324" s="104" t="s">
        <v>43</v>
      </c>
      <c r="C324" s="184"/>
      <c r="D324" s="175"/>
      <c r="E324" s="175"/>
      <c r="F324" s="175"/>
      <c r="G324" s="178"/>
      <c r="H324" s="181"/>
      <c r="I324" s="62"/>
      <c r="J324" s="51"/>
      <c r="K324" s="63"/>
      <c r="L324" s="52">
        <f t="shared" si="68"/>
        <v>0</v>
      </c>
    </row>
    <row r="325" spans="2:12">
      <c r="B325" s="68" t="s">
        <v>39</v>
      </c>
      <c r="C325" s="182">
        <f>+C320+1</f>
        <v>63</v>
      </c>
      <c r="D325" s="173">
        <f>VLOOKUP(C325,'Completar SOFSE'!$A$19:$E$462,2,0)</f>
        <v>41</v>
      </c>
      <c r="E325" s="173" t="str">
        <f>VLOOKUP(C325,'Completar SOFSE'!$A$19:$E$462,3,0)</f>
        <v>unidad</v>
      </c>
      <c r="F325" s="173" t="str">
        <f>VLOOKUP(C325,'Completar SOFSE'!$A$19:$E$462,4,0)</f>
        <v>NUM03230820380N</v>
      </c>
      <c r="G325" s="176" t="str">
        <f>VLOOKUP(C325,'Completar SOFSE'!$A$19:$E$462,5,0)</f>
        <v>Junta de colector. Piping. Sistema de refrigeracion. Motor diesel Caterpillar 3516B. Loc - CSR SDD7</v>
      </c>
      <c r="H325" s="179" t="str">
        <f>VLOOKUP(C325,'Completar SOFSE'!$A$19:$F$462,6,0)</f>
        <v>243-2288</v>
      </c>
      <c r="I325" s="64"/>
      <c r="J325" s="75"/>
      <c r="K325" s="75"/>
      <c r="L325" s="46">
        <f>I325*$D$60+J325*$D$60+K325*$D$60</f>
        <v>0</v>
      </c>
    </row>
    <row r="326" spans="2:12">
      <c r="B326" s="69" t="s">
        <v>40</v>
      </c>
      <c r="C326" s="183"/>
      <c r="D326" s="174"/>
      <c r="E326" s="174"/>
      <c r="F326" s="174"/>
      <c r="G326" s="177"/>
      <c r="H326" s="180"/>
      <c r="I326" s="61"/>
      <c r="J326" s="75"/>
      <c r="K326" s="75"/>
      <c r="L326" s="46">
        <f t="shared" ref="L326:L344" si="72">I326*$D$60+J326*$D$60+K326*$D$60</f>
        <v>0</v>
      </c>
    </row>
    <row r="327" spans="2:12">
      <c r="B327" s="69" t="s">
        <v>41</v>
      </c>
      <c r="C327" s="183"/>
      <c r="D327" s="174"/>
      <c r="E327" s="174"/>
      <c r="F327" s="174"/>
      <c r="G327" s="177"/>
      <c r="H327" s="180"/>
      <c r="I327" s="61"/>
      <c r="J327" s="75"/>
      <c r="K327" s="75"/>
      <c r="L327" s="46">
        <f t="shared" si="72"/>
        <v>0</v>
      </c>
    </row>
    <row r="328" spans="2:12">
      <c r="B328" s="69" t="s">
        <v>42</v>
      </c>
      <c r="C328" s="183"/>
      <c r="D328" s="174"/>
      <c r="E328" s="174"/>
      <c r="F328" s="174"/>
      <c r="G328" s="177"/>
      <c r="H328" s="180"/>
      <c r="I328" s="61"/>
      <c r="J328" s="48"/>
      <c r="K328" s="75"/>
      <c r="L328" s="46">
        <f t="shared" si="72"/>
        <v>0</v>
      </c>
    </row>
    <row r="329" spans="2:12" ht="13.5" thickBot="1">
      <c r="B329" s="104" t="s">
        <v>43</v>
      </c>
      <c r="C329" s="184"/>
      <c r="D329" s="175"/>
      <c r="E329" s="175"/>
      <c r="F329" s="175"/>
      <c r="G329" s="178"/>
      <c r="H329" s="181"/>
      <c r="I329" s="62"/>
      <c r="J329" s="51"/>
      <c r="K329" s="63"/>
      <c r="L329" s="52">
        <f t="shared" si="72"/>
        <v>0</v>
      </c>
    </row>
    <row r="330" spans="2:12">
      <c r="B330" s="68" t="s">
        <v>39</v>
      </c>
      <c r="C330" s="182">
        <f t="shared" ref="C330" si="73">+C325+1</f>
        <v>64</v>
      </c>
      <c r="D330" s="173">
        <f>VLOOKUP(C330,'Completar SOFSE'!$A$19:$E$462,2,0)</f>
        <v>24</v>
      </c>
      <c r="E330" s="173" t="str">
        <f>VLOOKUP(C330,'Completar SOFSE'!$A$19:$E$462,3,0)</f>
        <v>unidad</v>
      </c>
      <c r="F330" s="173" t="str">
        <f>VLOOKUP(C330,'Completar SOFSE'!$A$19:$E$462,4,0)</f>
        <v>NUM03230820410N</v>
      </c>
      <c r="G330" s="176" t="str">
        <f>VLOOKUP(C330,'Completar SOFSE'!$A$19:$E$462,5,0)</f>
        <v>Junta de brida. Piping. Sistema de refrigeracion. Motor diesel Caterpillar 3516B. CSR SDD7</v>
      </c>
      <c r="H330" s="179" t="str">
        <f>VLOOKUP(C330,'Completar SOFSE'!$A$19:$F$462,6,0)</f>
        <v>3P-6061</v>
      </c>
      <c r="I330" s="64"/>
      <c r="J330" s="75"/>
      <c r="K330" s="75"/>
      <c r="L330" s="46">
        <f t="shared" si="72"/>
        <v>0</v>
      </c>
    </row>
    <row r="331" spans="2:12">
      <c r="B331" s="69" t="s">
        <v>40</v>
      </c>
      <c r="C331" s="183"/>
      <c r="D331" s="174"/>
      <c r="E331" s="174"/>
      <c r="F331" s="174"/>
      <c r="G331" s="177"/>
      <c r="H331" s="180"/>
      <c r="I331" s="61"/>
      <c r="J331" s="75"/>
      <c r="K331" s="75"/>
      <c r="L331" s="46">
        <f t="shared" si="72"/>
        <v>0</v>
      </c>
    </row>
    <row r="332" spans="2:12">
      <c r="B332" s="69" t="s">
        <v>41</v>
      </c>
      <c r="C332" s="183"/>
      <c r="D332" s="174"/>
      <c r="E332" s="174"/>
      <c r="F332" s="174"/>
      <c r="G332" s="177"/>
      <c r="H332" s="180"/>
      <c r="I332" s="61"/>
      <c r="J332" s="75"/>
      <c r="K332" s="75"/>
      <c r="L332" s="46">
        <f t="shared" si="72"/>
        <v>0</v>
      </c>
    </row>
    <row r="333" spans="2:12">
      <c r="B333" s="69" t="s">
        <v>42</v>
      </c>
      <c r="C333" s="183"/>
      <c r="D333" s="174"/>
      <c r="E333" s="174"/>
      <c r="F333" s="174"/>
      <c r="G333" s="177"/>
      <c r="H333" s="180"/>
      <c r="I333" s="61"/>
      <c r="J333" s="48"/>
      <c r="K333" s="75"/>
      <c r="L333" s="46">
        <f t="shared" si="72"/>
        <v>0</v>
      </c>
    </row>
    <row r="334" spans="2:12" ht="13.5" thickBot="1">
      <c r="B334" s="104" t="s">
        <v>43</v>
      </c>
      <c r="C334" s="184"/>
      <c r="D334" s="175"/>
      <c r="E334" s="175"/>
      <c r="F334" s="175"/>
      <c r="G334" s="178"/>
      <c r="H334" s="181"/>
      <c r="I334" s="62"/>
      <c r="J334" s="51"/>
      <c r="K334" s="63"/>
      <c r="L334" s="52">
        <f t="shared" si="72"/>
        <v>0</v>
      </c>
    </row>
    <row r="335" spans="2:12">
      <c r="B335" s="68" t="s">
        <v>39</v>
      </c>
      <c r="C335" s="182">
        <f t="shared" ref="C335" si="74">+C330+1</f>
        <v>65</v>
      </c>
      <c r="D335" s="173">
        <f>VLOOKUP(C335,'Completar SOFSE'!$A$19:$E$462,2,0)</f>
        <v>12</v>
      </c>
      <c r="E335" s="173" t="str">
        <f>VLOOKUP(C335,'Completar SOFSE'!$A$19:$E$462,3,0)</f>
        <v>unidad</v>
      </c>
      <c r="F335" s="173" t="str">
        <f>VLOOKUP(C335,'Completar SOFSE'!$A$19:$E$462,4,0)</f>
        <v>NUM03230831060N</v>
      </c>
      <c r="G335" s="176" t="str">
        <f>VLOOKUP(C335,'Completar SOFSE'!$A$19:$E$462,5,0)</f>
        <v>Junta de Caja Termostatica de motor diesel Caterpillar 3516B. Locomotora CSR SDD7</v>
      </c>
      <c r="H335" s="179" t="str">
        <f>VLOOKUP(C335,'Completar SOFSE'!$A$19:$F$462,6,0)</f>
        <v>2N-0931</v>
      </c>
      <c r="I335" s="64"/>
      <c r="J335" s="75"/>
      <c r="K335" s="75"/>
      <c r="L335" s="46">
        <f t="shared" si="72"/>
        <v>0</v>
      </c>
    </row>
    <row r="336" spans="2:12">
      <c r="B336" s="69" t="s">
        <v>40</v>
      </c>
      <c r="C336" s="183"/>
      <c r="D336" s="174"/>
      <c r="E336" s="174"/>
      <c r="F336" s="174"/>
      <c r="G336" s="177"/>
      <c r="H336" s="180"/>
      <c r="I336" s="61"/>
      <c r="J336" s="75"/>
      <c r="K336" s="75"/>
      <c r="L336" s="46">
        <f t="shared" si="72"/>
        <v>0</v>
      </c>
    </row>
    <row r="337" spans="2:12">
      <c r="B337" s="69" t="s">
        <v>41</v>
      </c>
      <c r="C337" s="183"/>
      <c r="D337" s="174"/>
      <c r="E337" s="174"/>
      <c r="F337" s="174"/>
      <c r="G337" s="177"/>
      <c r="H337" s="180"/>
      <c r="I337" s="61"/>
      <c r="J337" s="75"/>
      <c r="K337" s="75"/>
      <c r="L337" s="46">
        <f t="shared" si="72"/>
        <v>0</v>
      </c>
    </row>
    <row r="338" spans="2:12">
      <c r="B338" s="69" t="s">
        <v>42</v>
      </c>
      <c r="C338" s="183"/>
      <c r="D338" s="174"/>
      <c r="E338" s="174"/>
      <c r="F338" s="174"/>
      <c r="G338" s="177"/>
      <c r="H338" s="180"/>
      <c r="I338" s="61"/>
      <c r="J338" s="48"/>
      <c r="K338" s="75"/>
      <c r="L338" s="46">
        <f t="shared" si="72"/>
        <v>0</v>
      </c>
    </row>
    <row r="339" spans="2:12" ht="13.5" thickBot="1">
      <c r="B339" s="104" t="s">
        <v>43</v>
      </c>
      <c r="C339" s="184"/>
      <c r="D339" s="175"/>
      <c r="E339" s="175"/>
      <c r="F339" s="175"/>
      <c r="G339" s="178"/>
      <c r="H339" s="181"/>
      <c r="I339" s="62"/>
      <c r="J339" s="51"/>
      <c r="K339" s="63"/>
      <c r="L339" s="52">
        <f t="shared" si="72"/>
        <v>0</v>
      </c>
    </row>
    <row r="340" spans="2:12">
      <c r="B340" s="68" t="s">
        <v>39</v>
      </c>
      <c r="C340" s="182">
        <f t="shared" ref="C340" si="75">+C335+1</f>
        <v>66</v>
      </c>
      <c r="D340" s="173">
        <f>VLOOKUP(C340,'Completar SOFSE'!$A$19:$E$462,2,0)</f>
        <v>12</v>
      </c>
      <c r="E340" s="173" t="str">
        <f>VLOOKUP(C340,'Completar SOFSE'!$A$19:$E$462,3,0)</f>
        <v>unidad</v>
      </c>
      <c r="F340" s="173" t="str">
        <f>VLOOKUP(C340,'Completar SOFSE'!$A$19:$E$462,4,0)</f>
        <v>NUM03230831070N</v>
      </c>
      <c r="G340" s="176" t="str">
        <f>VLOOKUP(C340,'Completar SOFSE'!$A$19:$E$462,5,0)</f>
        <v>Junta de Caja Termostatica de motor diesel Caterpillar 3516B. Loc CSR SDD7</v>
      </c>
      <c r="H340" s="179" t="str">
        <f>VLOOKUP(C340,'Completar SOFSE'!$A$19:$F$462,6,0)</f>
        <v>4W-3100</v>
      </c>
      <c r="I340" s="64"/>
      <c r="J340" s="75"/>
      <c r="K340" s="75"/>
      <c r="L340" s="46">
        <f t="shared" si="72"/>
        <v>0</v>
      </c>
    </row>
    <row r="341" spans="2:12">
      <c r="B341" s="69" t="s">
        <v>40</v>
      </c>
      <c r="C341" s="183"/>
      <c r="D341" s="174"/>
      <c r="E341" s="174"/>
      <c r="F341" s="174"/>
      <c r="G341" s="177"/>
      <c r="H341" s="180"/>
      <c r="I341" s="61"/>
      <c r="J341" s="75"/>
      <c r="K341" s="75"/>
      <c r="L341" s="46">
        <f t="shared" si="72"/>
        <v>0</v>
      </c>
    </row>
    <row r="342" spans="2:12">
      <c r="B342" s="69" t="s">
        <v>41</v>
      </c>
      <c r="C342" s="183"/>
      <c r="D342" s="174"/>
      <c r="E342" s="174"/>
      <c r="F342" s="174"/>
      <c r="G342" s="177"/>
      <c r="H342" s="180"/>
      <c r="I342" s="61"/>
      <c r="J342" s="75"/>
      <c r="K342" s="75"/>
      <c r="L342" s="46">
        <f t="shared" si="72"/>
        <v>0</v>
      </c>
    </row>
    <row r="343" spans="2:12">
      <c r="B343" s="69" t="s">
        <v>42</v>
      </c>
      <c r="C343" s="183"/>
      <c r="D343" s="174"/>
      <c r="E343" s="174"/>
      <c r="F343" s="174"/>
      <c r="G343" s="177"/>
      <c r="H343" s="180"/>
      <c r="I343" s="61"/>
      <c r="J343" s="48"/>
      <c r="K343" s="75"/>
      <c r="L343" s="46">
        <f t="shared" si="72"/>
        <v>0</v>
      </c>
    </row>
    <row r="344" spans="2:12" ht="13.5" thickBot="1">
      <c r="B344" s="104" t="s">
        <v>43</v>
      </c>
      <c r="C344" s="184"/>
      <c r="D344" s="175"/>
      <c r="E344" s="175"/>
      <c r="F344" s="175"/>
      <c r="G344" s="178"/>
      <c r="H344" s="181"/>
      <c r="I344" s="62"/>
      <c r="J344" s="51"/>
      <c r="K344" s="63"/>
      <c r="L344" s="52">
        <f t="shared" si="72"/>
        <v>0</v>
      </c>
    </row>
    <row r="345" spans="2:12">
      <c r="B345" s="68" t="s">
        <v>39</v>
      </c>
      <c r="C345" s="182">
        <f>+C340+1</f>
        <v>67</v>
      </c>
      <c r="D345" s="173">
        <f>VLOOKUP(C345,'Completar SOFSE'!$A$19:$E$462,2,0)</f>
        <v>18</v>
      </c>
      <c r="E345" s="173" t="str">
        <f>VLOOKUP(C345,'Completar SOFSE'!$A$19:$E$462,3,0)</f>
        <v>unidad</v>
      </c>
      <c r="F345" s="173" t="str">
        <f>VLOOKUP(C345,'Completar SOFSE'!$A$19:$E$462,4,0)</f>
        <v>NUM03230831080N</v>
      </c>
      <c r="G345" s="176" t="str">
        <f>VLOOKUP(C345,'Completar SOFSE'!$A$19:$E$462,5,0)</f>
        <v>Junta de Caja Termostatica de motor diesel Caterpillar 3516B. Locomotora CSR SDD7</v>
      </c>
      <c r="H345" s="179" t="str">
        <f>VLOOKUP(C345,'Completar SOFSE'!$A$19:$F$462,6,0)</f>
        <v>7E-6016</v>
      </c>
      <c r="I345" s="64"/>
      <c r="J345" s="75"/>
      <c r="K345" s="75"/>
      <c r="L345" s="46">
        <f>I345*$D$60+J345*$D$60+K345*$D$60</f>
        <v>0</v>
      </c>
    </row>
    <row r="346" spans="2:12">
      <c r="B346" s="69" t="s">
        <v>40</v>
      </c>
      <c r="C346" s="183"/>
      <c r="D346" s="174"/>
      <c r="E346" s="174"/>
      <c r="F346" s="174"/>
      <c r="G346" s="177"/>
      <c r="H346" s="180"/>
      <c r="I346" s="61"/>
      <c r="J346" s="75"/>
      <c r="K346" s="75"/>
      <c r="L346" s="46">
        <f t="shared" ref="L346:L364" si="76">I346*$D$60+J346*$D$60+K346*$D$60</f>
        <v>0</v>
      </c>
    </row>
    <row r="347" spans="2:12">
      <c r="B347" s="69" t="s">
        <v>41</v>
      </c>
      <c r="C347" s="183"/>
      <c r="D347" s="174"/>
      <c r="E347" s="174"/>
      <c r="F347" s="174"/>
      <c r="G347" s="177"/>
      <c r="H347" s="180"/>
      <c r="I347" s="61"/>
      <c r="J347" s="75"/>
      <c r="K347" s="75"/>
      <c r="L347" s="46">
        <f t="shared" si="76"/>
        <v>0</v>
      </c>
    </row>
    <row r="348" spans="2:12">
      <c r="B348" s="69" t="s">
        <v>42</v>
      </c>
      <c r="C348" s="183"/>
      <c r="D348" s="174"/>
      <c r="E348" s="174"/>
      <c r="F348" s="174"/>
      <c r="G348" s="177"/>
      <c r="H348" s="180"/>
      <c r="I348" s="61"/>
      <c r="J348" s="48"/>
      <c r="K348" s="75"/>
      <c r="L348" s="46">
        <f t="shared" si="76"/>
        <v>0</v>
      </c>
    </row>
    <row r="349" spans="2:12" ht="13.5" thickBot="1">
      <c r="B349" s="104" t="s">
        <v>43</v>
      </c>
      <c r="C349" s="184"/>
      <c r="D349" s="175"/>
      <c r="E349" s="175"/>
      <c r="F349" s="175"/>
      <c r="G349" s="178"/>
      <c r="H349" s="181"/>
      <c r="I349" s="62"/>
      <c r="J349" s="51"/>
      <c r="K349" s="63"/>
      <c r="L349" s="52">
        <f t="shared" si="76"/>
        <v>0</v>
      </c>
    </row>
    <row r="350" spans="2:12">
      <c r="B350" s="68" t="s">
        <v>39</v>
      </c>
      <c r="C350" s="182">
        <f t="shared" ref="C350" si="77">+C345+1</f>
        <v>68</v>
      </c>
      <c r="D350" s="173">
        <f>VLOOKUP(C350,'Completar SOFSE'!$A$19:$E$462,2,0)</f>
        <v>10</v>
      </c>
      <c r="E350" s="173" t="str">
        <f>VLOOKUP(C350,'Completar SOFSE'!$A$19:$E$462,3,0)</f>
        <v>unidad</v>
      </c>
      <c r="F350" s="173" t="str">
        <f>VLOOKUP(C350,'Completar SOFSE'!$A$19:$E$462,4,0)</f>
        <v>NUM03230930300N</v>
      </c>
      <c r="G350" s="176" t="str">
        <f>VLOOKUP(C350,'Completar SOFSE'!$A$19:$E$462,5,0)</f>
        <v>Junta entre cobertor y adaptador. Descarga de lubricante. Motor diesel Caterpillar 3516B. CSR SDD7</v>
      </c>
      <c r="H350" s="179" t="str">
        <f>VLOOKUP(C350,'Completar SOFSE'!$A$19:$F$462,6,0)</f>
        <v>6F-4868</v>
      </c>
      <c r="I350" s="64"/>
      <c r="J350" s="75"/>
      <c r="K350" s="75"/>
      <c r="L350" s="46">
        <f t="shared" si="76"/>
        <v>0</v>
      </c>
    </row>
    <row r="351" spans="2:12">
      <c r="B351" s="69" t="s">
        <v>40</v>
      </c>
      <c r="C351" s="183"/>
      <c r="D351" s="174"/>
      <c r="E351" s="174"/>
      <c r="F351" s="174"/>
      <c r="G351" s="177"/>
      <c r="H351" s="180"/>
      <c r="I351" s="61"/>
      <c r="J351" s="75"/>
      <c r="K351" s="75"/>
      <c r="L351" s="46">
        <f t="shared" si="76"/>
        <v>0</v>
      </c>
    </row>
    <row r="352" spans="2:12">
      <c r="B352" s="69" t="s">
        <v>41</v>
      </c>
      <c r="C352" s="183"/>
      <c r="D352" s="174"/>
      <c r="E352" s="174"/>
      <c r="F352" s="174"/>
      <c r="G352" s="177"/>
      <c r="H352" s="180"/>
      <c r="I352" s="61"/>
      <c r="J352" s="75"/>
      <c r="K352" s="75"/>
      <c r="L352" s="46">
        <f t="shared" si="76"/>
        <v>0</v>
      </c>
    </row>
    <row r="353" spans="2:12">
      <c r="B353" s="69" t="s">
        <v>42</v>
      </c>
      <c r="C353" s="183"/>
      <c r="D353" s="174"/>
      <c r="E353" s="174"/>
      <c r="F353" s="174"/>
      <c r="G353" s="177"/>
      <c r="H353" s="180"/>
      <c r="I353" s="61"/>
      <c r="J353" s="48"/>
      <c r="K353" s="75"/>
      <c r="L353" s="46">
        <f t="shared" si="76"/>
        <v>0</v>
      </c>
    </row>
    <row r="354" spans="2:12" ht="13.5" thickBot="1">
      <c r="B354" s="104" t="s">
        <v>43</v>
      </c>
      <c r="C354" s="184"/>
      <c r="D354" s="175"/>
      <c r="E354" s="175"/>
      <c r="F354" s="175"/>
      <c r="G354" s="178"/>
      <c r="H354" s="181"/>
      <c r="I354" s="62"/>
      <c r="J354" s="51"/>
      <c r="K354" s="63"/>
      <c r="L354" s="52">
        <f t="shared" si="76"/>
        <v>0</v>
      </c>
    </row>
    <row r="355" spans="2:12">
      <c r="B355" s="68" t="s">
        <v>39</v>
      </c>
      <c r="C355" s="182">
        <f t="shared" ref="C355" si="78">+C350+1</f>
        <v>69</v>
      </c>
      <c r="D355" s="173">
        <f>VLOOKUP(C355,'Completar SOFSE'!$A$19:$E$462,2,0)</f>
        <v>6</v>
      </c>
      <c r="E355" s="173" t="str">
        <f>VLOOKUP(C355,'Completar SOFSE'!$A$19:$E$462,3,0)</f>
        <v>unidad</v>
      </c>
      <c r="F355" s="173" t="str">
        <f>VLOOKUP(C355,'Completar SOFSE'!$A$19:$E$462,4,0)</f>
        <v>NUM03230930330N</v>
      </c>
      <c r="G355" s="176" t="str">
        <f>VLOOKUP(C355,'Completar SOFSE'!$A$19:$E$462,5,0)</f>
        <v>Junta de carter de block de cilindros. Sistema de lubricacion. Motor diesel Caterpillar 3516B. SDD7</v>
      </c>
      <c r="H355" s="179" t="str">
        <f>VLOOKUP(C355,'Completar SOFSE'!$A$19:$F$462,6,0)</f>
        <v>7E-2632</v>
      </c>
      <c r="I355" s="64"/>
      <c r="J355" s="75"/>
      <c r="K355" s="75"/>
      <c r="L355" s="46">
        <f t="shared" si="76"/>
        <v>0</v>
      </c>
    </row>
    <row r="356" spans="2:12">
      <c r="B356" s="69" t="s">
        <v>40</v>
      </c>
      <c r="C356" s="183"/>
      <c r="D356" s="174"/>
      <c r="E356" s="174"/>
      <c r="F356" s="174"/>
      <c r="G356" s="177"/>
      <c r="H356" s="180"/>
      <c r="I356" s="61"/>
      <c r="J356" s="75"/>
      <c r="K356" s="75"/>
      <c r="L356" s="46">
        <f t="shared" si="76"/>
        <v>0</v>
      </c>
    </row>
    <row r="357" spans="2:12">
      <c r="B357" s="69" t="s">
        <v>41</v>
      </c>
      <c r="C357" s="183"/>
      <c r="D357" s="174"/>
      <c r="E357" s="174"/>
      <c r="F357" s="174"/>
      <c r="G357" s="177"/>
      <c r="H357" s="180"/>
      <c r="I357" s="61"/>
      <c r="J357" s="75"/>
      <c r="K357" s="75"/>
      <c r="L357" s="46">
        <f t="shared" si="76"/>
        <v>0</v>
      </c>
    </row>
    <row r="358" spans="2:12">
      <c r="B358" s="69" t="s">
        <v>42</v>
      </c>
      <c r="C358" s="183"/>
      <c r="D358" s="174"/>
      <c r="E358" s="174"/>
      <c r="F358" s="174"/>
      <c r="G358" s="177"/>
      <c r="H358" s="180"/>
      <c r="I358" s="61"/>
      <c r="J358" s="48"/>
      <c r="K358" s="75"/>
      <c r="L358" s="46">
        <f t="shared" si="76"/>
        <v>0</v>
      </c>
    </row>
    <row r="359" spans="2:12" ht="13.5" thickBot="1">
      <c r="B359" s="104" t="s">
        <v>43</v>
      </c>
      <c r="C359" s="184"/>
      <c r="D359" s="175"/>
      <c r="E359" s="175"/>
      <c r="F359" s="175"/>
      <c r="G359" s="178"/>
      <c r="H359" s="181"/>
      <c r="I359" s="62"/>
      <c r="J359" s="51"/>
      <c r="K359" s="63"/>
      <c r="L359" s="52">
        <f t="shared" si="76"/>
        <v>0</v>
      </c>
    </row>
    <row r="360" spans="2:12">
      <c r="B360" s="68" t="s">
        <v>39</v>
      </c>
      <c r="C360" s="182">
        <f t="shared" ref="C360" si="79">+C355+1</f>
        <v>70</v>
      </c>
      <c r="D360" s="173">
        <f>VLOOKUP(C360,'Completar SOFSE'!$A$19:$E$462,2,0)</f>
        <v>12</v>
      </c>
      <c r="E360" s="173" t="str">
        <f>VLOOKUP(C360,'Completar SOFSE'!$A$19:$E$462,3,0)</f>
        <v>unidad</v>
      </c>
      <c r="F360" s="173" t="str">
        <f>VLOOKUP(C360,'Completar SOFSE'!$A$19:$E$462,4,0)</f>
        <v>NUM03230930360N</v>
      </c>
      <c r="G360" s="176" t="str">
        <f>VLOOKUP(C360,'Completar SOFSE'!$A$19:$E$462,5,0)</f>
        <v>Junta de cobertor laterar de carter de block. Sistema de lubricacion. Motor Caterpillar 3516B. SDD7</v>
      </c>
      <c r="H360" s="179" t="str">
        <f>VLOOKUP(C360,'Completar SOFSE'!$A$19:$F$462,6,0)</f>
        <v>9L-1480</v>
      </c>
      <c r="I360" s="64"/>
      <c r="J360" s="75"/>
      <c r="K360" s="75"/>
      <c r="L360" s="46">
        <f t="shared" si="76"/>
        <v>0</v>
      </c>
    </row>
    <row r="361" spans="2:12">
      <c r="B361" s="69" t="s">
        <v>40</v>
      </c>
      <c r="C361" s="183"/>
      <c r="D361" s="174"/>
      <c r="E361" s="174"/>
      <c r="F361" s="174"/>
      <c r="G361" s="177"/>
      <c r="H361" s="180"/>
      <c r="I361" s="61"/>
      <c r="J361" s="75"/>
      <c r="K361" s="75"/>
      <c r="L361" s="46">
        <f t="shared" si="76"/>
        <v>0</v>
      </c>
    </row>
    <row r="362" spans="2:12">
      <c r="B362" s="69" t="s">
        <v>41</v>
      </c>
      <c r="C362" s="183"/>
      <c r="D362" s="174"/>
      <c r="E362" s="174"/>
      <c r="F362" s="174"/>
      <c r="G362" s="177"/>
      <c r="H362" s="180"/>
      <c r="I362" s="61"/>
      <c r="J362" s="75"/>
      <c r="K362" s="75"/>
      <c r="L362" s="46">
        <f t="shared" si="76"/>
        <v>0</v>
      </c>
    </row>
    <row r="363" spans="2:12">
      <c r="B363" s="69" t="s">
        <v>42</v>
      </c>
      <c r="C363" s="183"/>
      <c r="D363" s="174"/>
      <c r="E363" s="174"/>
      <c r="F363" s="174"/>
      <c r="G363" s="177"/>
      <c r="H363" s="180"/>
      <c r="I363" s="61"/>
      <c r="J363" s="48"/>
      <c r="K363" s="75"/>
      <c r="L363" s="46">
        <f t="shared" si="76"/>
        <v>0</v>
      </c>
    </row>
    <row r="364" spans="2:12" ht="13.5" thickBot="1">
      <c r="B364" s="104" t="s">
        <v>43</v>
      </c>
      <c r="C364" s="184"/>
      <c r="D364" s="175"/>
      <c r="E364" s="175"/>
      <c r="F364" s="175"/>
      <c r="G364" s="178"/>
      <c r="H364" s="181"/>
      <c r="I364" s="62"/>
      <c r="J364" s="51"/>
      <c r="K364" s="63"/>
      <c r="L364" s="52">
        <f t="shared" si="76"/>
        <v>0</v>
      </c>
    </row>
    <row r="365" spans="2:12">
      <c r="B365" s="68" t="s">
        <v>39</v>
      </c>
      <c r="C365" s="182">
        <f>+C360+1</f>
        <v>71</v>
      </c>
      <c r="D365" s="173">
        <f>VLOOKUP(C365,'Completar SOFSE'!$A$19:$E$462,2,0)</f>
        <v>10</v>
      </c>
      <c r="E365" s="173" t="str">
        <f>VLOOKUP(C365,'Completar SOFSE'!$A$19:$E$462,3,0)</f>
        <v>unidad</v>
      </c>
      <c r="F365" s="173" t="str">
        <f>VLOOKUP(C365,'Completar SOFSE'!$A$19:$E$462,4,0)</f>
        <v>NUM03231002200N</v>
      </c>
      <c r="G365" s="176" t="str">
        <f>VLOOKUP(C365,'Completar SOFSE'!$A$19:$E$462,5,0)</f>
        <v>Junta de alojamiento de unidad electronica. Sistema de arranque. Motor Caterpillar 3516B. CSR SDD7</v>
      </c>
      <c r="H365" s="179" t="str">
        <f>VLOOKUP(C365,'Completar SOFSE'!$A$19:$F$462,6,0)</f>
        <v>8N-9885</v>
      </c>
      <c r="I365" s="64"/>
      <c r="J365" s="75"/>
      <c r="K365" s="75"/>
      <c r="L365" s="46">
        <f>I365*$D$60+J365*$D$60+K365*$D$60</f>
        <v>0</v>
      </c>
    </row>
    <row r="366" spans="2:12">
      <c r="B366" s="69" t="s">
        <v>40</v>
      </c>
      <c r="C366" s="183"/>
      <c r="D366" s="174"/>
      <c r="E366" s="174"/>
      <c r="F366" s="174"/>
      <c r="G366" s="177"/>
      <c r="H366" s="180"/>
      <c r="I366" s="61"/>
      <c r="J366" s="75"/>
      <c r="K366" s="75"/>
      <c r="L366" s="46">
        <f t="shared" ref="L366:L384" si="80">I366*$D$60+J366*$D$60+K366*$D$60</f>
        <v>0</v>
      </c>
    </row>
    <row r="367" spans="2:12">
      <c r="B367" s="69" t="s">
        <v>41</v>
      </c>
      <c r="C367" s="183"/>
      <c r="D367" s="174"/>
      <c r="E367" s="174"/>
      <c r="F367" s="174"/>
      <c r="G367" s="177"/>
      <c r="H367" s="180"/>
      <c r="I367" s="61"/>
      <c r="J367" s="75"/>
      <c r="K367" s="75"/>
      <c r="L367" s="46">
        <f t="shared" si="80"/>
        <v>0</v>
      </c>
    </row>
    <row r="368" spans="2:12">
      <c r="B368" s="69" t="s">
        <v>42</v>
      </c>
      <c r="C368" s="183"/>
      <c r="D368" s="174"/>
      <c r="E368" s="174"/>
      <c r="F368" s="174"/>
      <c r="G368" s="177"/>
      <c r="H368" s="180"/>
      <c r="I368" s="61"/>
      <c r="J368" s="48"/>
      <c r="K368" s="75"/>
      <c r="L368" s="46">
        <f t="shared" si="80"/>
        <v>0</v>
      </c>
    </row>
    <row r="369" spans="2:12" ht="13.5" thickBot="1">
      <c r="B369" s="104" t="s">
        <v>43</v>
      </c>
      <c r="C369" s="184"/>
      <c r="D369" s="175"/>
      <c r="E369" s="175"/>
      <c r="F369" s="175"/>
      <c r="G369" s="178"/>
      <c r="H369" s="181"/>
      <c r="I369" s="62"/>
      <c r="J369" s="51"/>
      <c r="K369" s="63"/>
      <c r="L369" s="52">
        <f t="shared" si="80"/>
        <v>0</v>
      </c>
    </row>
    <row r="370" spans="2:12">
      <c r="B370" s="68" t="s">
        <v>39</v>
      </c>
      <c r="C370" s="182">
        <f t="shared" ref="C370" si="81">+C365+1</f>
        <v>72</v>
      </c>
      <c r="D370" s="173">
        <f>VLOOKUP(C370,'Completar SOFSE'!$A$19:$E$462,2,0)</f>
        <v>9</v>
      </c>
      <c r="E370" s="173" t="str">
        <f>VLOOKUP(C370,'Completar SOFSE'!$A$19:$E$462,3,0)</f>
        <v>unidad</v>
      </c>
      <c r="F370" s="173" t="str">
        <f>VLOOKUP(C370,'Completar SOFSE'!$A$19:$E$462,4,0)</f>
        <v>NUM03230190520N</v>
      </c>
      <c r="G370" s="176" t="str">
        <f>VLOOKUP(C370,'Completar SOFSE'!$A$19:$E$462,5,0)</f>
        <v>Sello O ring. Enfriador de Aceite.  Motor Caterpillar 3516B. Loc CSR SDD7.</v>
      </c>
      <c r="H370" s="179" t="str">
        <f>VLOOKUP(C370,'Completar SOFSE'!$A$19:$F$462,6,0)</f>
        <v>8L2786</v>
      </c>
      <c r="I370" s="64"/>
      <c r="J370" s="75"/>
      <c r="K370" s="75"/>
      <c r="L370" s="46">
        <f t="shared" si="80"/>
        <v>0</v>
      </c>
    </row>
    <row r="371" spans="2:12">
      <c r="B371" s="69" t="s">
        <v>40</v>
      </c>
      <c r="C371" s="183"/>
      <c r="D371" s="174"/>
      <c r="E371" s="174"/>
      <c r="F371" s="174"/>
      <c r="G371" s="177"/>
      <c r="H371" s="180"/>
      <c r="I371" s="61"/>
      <c r="J371" s="75"/>
      <c r="K371" s="75"/>
      <c r="L371" s="46">
        <f t="shared" si="80"/>
        <v>0</v>
      </c>
    </row>
    <row r="372" spans="2:12">
      <c r="B372" s="69" t="s">
        <v>41</v>
      </c>
      <c r="C372" s="183"/>
      <c r="D372" s="174"/>
      <c r="E372" s="174"/>
      <c r="F372" s="174"/>
      <c r="G372" s="177"/>
      <c r="H372" s="180"/>
      <c r="I372" s="61"/>
      <c r="J372" s="75"/>
      <c r="K372" s="75"/>
      <c r="L372" s="46">
        <f t="shared" si="80"/>
        <v>0</v>
      </c>
    </row>
    <row r="373" spans="2:12">
      <c r="B373" s="69" t="s">
        <v>42</v>
      </c>
      <c r="C373" s="183"/>
      <c r="D373" s="174"/>
      <c r="E373" s="174"/>
      <c r="F373" s="174"/>
      <c r="G373" s="177"/>
      <c r="H373" s="180"/>
      <c r="I373" s="61"/>
      <c r="J373" s="48"/>
      <c r="K373" s="75"/>
      <c r="L373" s="46">
        <f t="shared" si="80"/>
        <v>0</v>
      </c>
    </row>
    <row r="374" spans="2:12" ht="13.5" thickBot="1">
      <c r="B374" s="104" t="s">
        <v>43</v>
      </c>
      <c r="C374" s="184"/>
      <c r="D374" s="175"/>
      <c r="E374" s="175"/>
      <c r="F374" s="175"/>
      <c r="G374" s="178"/>
      <c r="H374" s="181"/>
      <c r="I374" s="62"/>
      <c r="J374" s="51"/>
      <c r="K374" s="63"/>
      <c r="L374" s="52">
        <f t="shared" si="80"/>
        <v>0</v>
      </c>
    </row>
    <row r="375" spans="2:12">
      <c r="B375" s="68" t="s">
        <v>39</v>
      </c>
      <c r="C375" s="182">
        <f t="shared" ref="C375" si="82">+C370+1</f>
        <v>73</v>
      </c>
      <c r="D375" s="173">
        <f>VLOOKUP(C375,'Completar SOFSE'!$A$19:$E$462,2,0)</f>
        <v>47</v>
      </c>
      <c r="E375" s="173" t="str">
        <f>VLOOKUP(C375,'Completar SOFSE'!$A$19:$E$462,3,0)</f>
        <v>unidad</v>
      </c>
      <c r="F375" s="173" t="str">
        <f>VLOOKUP(C375,'Completar SOFSE'!$A$19:$E$462,4,0)</f>
        <v>NUM03230190730N</v>
      </c>
      <c r="G375" s="176" t="str">
        <f>VLOOKUP(C375,'Completar SOFSE'!$A$19:$E$462,5,0)</f>
        <v>Junta de cobertor de block de cilindro. Sist de refrigeracion. Motor Caterpillar 3516B. Loc CSR SDD7</v>
      </c>
      <c r="H375" s="179" t="str">
        <f>VLOOKUP(C375,'Completar SOFSE'!$A$19:$F$462,6,0)</f>
        <v>230-1072</v>
      </c>
      <c r="I375" s="64"/>
      <c r="J375" s="75"/>
      <c r="K375" s="75"/>
      <c r="L375" s="46">
        <f t="shared" si="80"/>
        <v>0</v>
      </c>
    </row>
    <row r="376" spans="2:12">
      <c r="B376" s="69" t="s">
        <v>40</v>
      </c>
      <c r="C376" s="183"/>
      <c r="D376" s="174"/>
      <c r="E376" s="174"/>
      <c r="F376" s="174"/>
      <c r="G376" s="177"/>
      <c r="H376" s="180"/>
      <c r="I376" s="61"/>
      <c r="J376" s="75"/>
      <c r="K376" s="75"/>
      <c r="L376" s="46">
        <f t="shared" si="80"/>
        <v>0</v>
      </c>
    </row>
    <row r="377" spans="2:12">
      <c r="B377" s="69" t="s">
        <v>41</v>
      </c>
      <c r="C377" s="183"/>
      <c r="D377" s="174"/>
      <c r="E377" s="174"/>
      <c r="F377" s="174"/>
      <c r="G377" s="177"/>
      <c r="H377" s="180"/>
      <c r="I377" s="61"/>
      <c r="J377" s="75"/>
      <c r="K377" s="75"/>
      <c r="L377" s="46">
        <f t="shared" si="80"/>
        <v>0</v>
      </c>
    </row>
    <row r="378" spans="2:12">
      <c r="B378" s="69" t="s">
        <v>42</v>
      </c>
      <c r="C378" s="183"/>
      <c r="D378" s="174"/>
      <c r="E378" s="174"/>
      <c r="F378" s="174"/>
      <c r="G378" s="177"/>
      <c r="H378" s="180"/>
      <c r="I378" s="61"/>
      <c r="J378" s="48"/>
      <c r="K378" s="75"/>
      <c r="L378" s="46">
        <f t="shared" si="80"/>
        <v>0</v>
      </c>
    </row>
    <row r="379" spans="2:12" ht="13.5" thickBot="1">
      <c r="B379" s="104" t="s">
        <v>43</v>
      </c>
      <c r="C379" s="184"/>
      <c r="D379" s="175"/>
      <c r="E379" s="175"/>
      <c r="F379" s="175"/>
      <c r="G379" s="178"/>
      <c r="H379" s="181"/>
      <c r="I379" s="62"/>
      <c r="J379" s="51"/>
      <c r="K379" s="63"/>
      <c r="L379" s="52">
        <f t="shared" si="80"/>
        <v>0</v>
      </c>
    </row>
    <row r="380" spans="2:12">
      <c r="B380" s="68" t="s">
        <v>39</v>
      </c>
      <c r="C380" s="182">
        <f t="shared" ref="C380" si="83">+C375+1</f>
        <v>74</v>
      </c>
      <c r="D380" s="173">
        <f>VLOOKUP(C380,'Completar SOFSE'!$A$19:$E$462,2,0)</f>
        <v>26</v>
      </c>
      <c r="E380" s="173" t="str">
        <f>VLOOKUP(C380,'Completar SOFSE'!$A$19:$E$462,3,0)</f>
        <v>unidad</v>
      </c>
      <c r="F380" s="173" t="str">
        <f>VLOOKUP(C380,'Completar SOFSE'!$A$19:$E$462,4,0)</f>
        <v>NUM03230191020N</v>
      </c>
      <c r="G380" s="176" t="str">
        <f>VLOOKUP(C380,'Completar SOFSE'!$A$19:$E$462,5,0)</f>
        <v>O RING. Circuito refrigeracion turbo MD</v>
      </c>
      <c r="H380" s="179" t="str">
        <f>VLOOKUP(C380,'Completar SOFSE'!$A$19:$F$462,6,0)</f>
        <v>7L-4773</v>
      </c>
      <c r="I380" s="64"/>
      <c r="J380" s="75"/>
      <c r="K380" s="75"/>
      <c r="L380" s="46">
        <f t="shared" si="80"/>
        <v>0</v>
      </c>
    </row>
    <row r="381" spans="2:12">
      <c r="B381" s="69" t="s">
        <v>40</v>
      </c>
      <c r="C381" s="183"/>
      <c r="D381" s="174"/>
      <c r="E381" s="174"/>
      <c r="F381" s="174"/>
      <c r="G381" s="177"/>
      <c r="H381" s="180"/>
      <c r="I381" s="61"/>
      <c r="J381" s="75"/>
      <c r="K381" s="75"/>
      <c r="L381" s="46">
        <f t="shared" si="80"/>
        <v>0</v>
      </c>
    </row>
    <row r="382" spans="2:12">
      <c r="B382" s="69" t="s">
        <v>41</v>
      </c>
      <c r="C382" s="183"/>
      <c r="D382" s="174"/>
      <c r="E382" s="174"/>
      <c r="F382" s="174"/>
      <c r="G382" s="177"/>
      <c r="H382" s="180"/>
      <c r="I382" s="61"/>
      <c r="J382" s="75"/>
      <c r="K382" s="75"/>
      <c r="L382" s="46">
        <f t="shared" si="80"/>
        <v>0</v>
      </c>
    </row>
    <row r="383" spans="2:12">
      <c r="B383" s="69" t="s">
        <v>42</v>
      </c>
      <c r="C383" s="183"/>
      <c r="D383" s="174"/>
      <c r="E383" s="174"/>
      <c r="F383" s="174"/>
      <c r="G383" s="177"/>
      <c r="H383" s="180"/>
      <c r="I383" s="61"/>
      <c r="J383" s="48"/>
      <c r="K383" s="75"/>
      <c r="L383" s="46">
        <f t="shared" si="80"/>
        <v>0</v>
      </c>
    </row>
    <row r="384" spans="2:12" ht="13.5" thickBot="1">
      <c r="B384" s="104" t="s">
        <v>43</v>
      </c>
      <c r="C384" s="184"/>
      <c r="D384" s="175"/>
      <c r="E384" s="175"/>
      <c r="F384" s="175"/>
      <c r="G384" s="178"/>
      <c r="H384" s="181"/>
      <c r="I384" s="62"/>
      <c r="J384" s="51"/>
      <c r="K384" s="63"/>
      <c r="L384" s="52">
        <f t="shared" si="80"/>
        <v>0</v>
      </c>
    </row>
    <row r="385" spans="2:12">
      <c r="B385" s="68" t="s">
        <v>39</v>
      </c>
      <c r="C385" s="182">
        <f>+C380+1</f>
        <v>75</v>
      </c>
      <c r="D385" s="173">
        <f>VLOOKUP(C385,'Completar SOFSE'!$A$19:$E$462,2,0)</f>
        <v>3</v>
      </c>
      <c r="E385" s="173" t="str">
        <f>VLOOKUP(C385,'Completar SOFSE'!$A$19:$E$462,3,0)</f>
        <v>unidad</v>
      </c>
      <c r="F385" s="173" t="str">
        <f>VLOOKUP(C385,'Completar SOFSE'!$A$19:$E$462,4,0)</f>
        <v>NUM03230191090N</v>
      </c>
      <c r="G385" s="176" t="str">
        <f>VLOOKUP(C385,'Completar SOFSE'!$A$19:$E$462,5,0)</f>
        <v>Sello frente de bomba de agua. Motor Caterpillar. Loc CSR SDD7.</v>
      </c>
      <c r="H385" s="179" t="str">
        <f>VLOOKUP(C385,'Completar SOFSE'!$A$19:$F$462,6,0)</f>
        <v>271-4926</v>
      </c>
      <c r="I385" s="64"/>
      <c r="J385" s="75"/>
      <c r="K385" s="75"/>
      <c r="L385" s="46">
        <f>I385*$D$60+J385*$D$60+K385*$D$60</f>
        <v>0</v>
      </c>
    </row>
    <row r="386" spans="2:12">
      <c r="B386" s="69" t="s">
        <v>40</v>
      </c>
      <c r="C386" s="183"/>
      <c r="D386" s="174"/>
      <c r="E386" s="174"/>
      <c r="F386" s="174"/>
      <c r="G386" s="177"/>
      <c r="H386" s="180"/>
      <c r="I386" s="61"/>
      <c r="J386" s="75"/>
      <c r="K386" s="75"/>
      <c r="L386" s="46">
        <f t="shared" ref="L386:L404" si="84">I386*$D$60+J386*$D$60+K386*$D$60</f>
        <v>0</v>
      </c>
    </row>
    <row r="387" spans="2:12">
      <c r="B387" s="69" t="s">
        <v>41</v>
      </c>
      <c r="C387" s="183"/>
      <c r="D387" s="174"/>
      <c r="E387" s="174"/>
      <c r="F387" s="174"/>
      <c r="G387" s="177"/>
      <c r="H387" s="180"/>
      <c r="I387" s="61"/>
      <c r="J387" s="75"/>
      <c r="K387" s="75"/>
      <c r="L387" s="46">
        <f t="shared" si="84"/>
        <v>0</v>
      </c>
    </row>
    <row r="388" spans="2:12">
      <c r="B388" s="69" t="s">
        <v>42</v>
      </c>
      <c r="C388" s="183"/>
      <c r="D388" s="174"/>
      <c r="E388" s="174"/>
      <c r="F388" s="174"/>
      <c r="G388" s="177"/>
      <c r="H388" s="180"/>
      <c r="I388" s="61"/>
      <c r="J388" s="48"/>
      <c r="K388" s="75"/>
      <c r="L388" s="46">
        <f t="shared" si="84"/>
        <v>0</v>
      </c>
    </row>
    <row r="389" spans="2:12" ht="13.5" thickBot="1">
      <c r="B389" s="104" t="s">
        <v>43</v>
      </c>
      <c r="C389" s="184"/>
      <c r="D389" s="175"/>
      <c r="E389" s="175"/>
      <c r="F389" s="175"/>
      <c r="G389" s="178"/>
      <c r="H389" s="181"/>
      <c r="I389" s="62"/>
      <c r="J389" s="51"/>
      <c r="K389" s="63"/>
      <c r="L389" s="52">
        <f t="shared" si="84"/>
        <v>0</v>
      </c>
    </row>
    <row r="390" spans="2:12">
      <c r="B390" s="68" t="s">
        <v>39</v>
      </c>
      <c r="C390" s="182">
        <f t="shared" ref="C390" si="85">+C385+1</f>
        <v>76</v>
      </c>
      <c r="D390" s="173">
        <f>VLOOKUP(C390,'Completar SOFSE'!$A$19:$E$462,2,0)</f>
        <v>4</v>
      </c>
      <c r="E390" s="173" t="str">
        <f>VLOOKUP(C390,'Completar SOFSE'!$A$19:$E$462,3,0)</f>
        <v>unidad</v>
      </c>
      <c r="F390" s="173" t="str">
        <f>VLOOKUP(C390,'Completar SOFSE'!$A$19:$E$462,4,0)</f>
        <v>NUM03230191100N</v>
      </c>
      <c r="G390" s="176" t="str">
        <f>VLOOKUP(C390,'Completar SOFSE'!$A$19:$E$462,5,0)</f>
        <v>Sello montaje de bomba de agua. Motor Caterpillar. Loc CSR SDD7.</v>
      </c>
      <c r="H390" s="179" t="str">
        <f>VLOOKUP(C390,'Completar SOFSE'!$A$19:$F$462,6,0)</f>
        <v>5H-6734</v>
      </c>
      <c r="I390" s="64"/>
      <c r="J390" s="75"/>
      <c r="K390" s="75"/>
      <c r="L390" s="46">
        <f t="shared" si="84"/>
        <v>0</v>
      </c>
    </row>
    <row r="391" spans="2:12">
      <c r="B391" s="69" t="s">
        <v>40</v>
      </c>
      <c r="C391" s="183"/>
      <c r="D391" s="174"/>
      <c r="E391" s="174"/>
      <c r="F391" s="174"/>
      <c r="G391" s="177"/>
      <c r="H391" s="180"/>
      <c r="I391" s="61"/>
      <c r="J391" s="75"/>
      <c r="K391" s="75"/>
      <c r="L391" s="46">
        <f t="shared" si="84"/>
        <v>0</v>
      </c>
    </row>
    <row r="392" spans="2:12">
      <c r="B392" s="69" t="s">
        <v>41</v>
      </c>
      <c r="C392" s="183"/>
      <c r="D392" s="174"/>
      <c r="E392" s="174"/>
      <c r="F392" s="174"/>
      <c r="G392" s="177"/>
      <c r="H392" s="180"/>
      <c r="I392" s="61"/>
      <c r="J392" s="75"/>
      <c r="K392" s="75"/>
      <c r="L392" s="46">
        <f t="shared" si="84"/>
        <v>0</v>
      </c>
    </row>
    <row r="393" spans="2:12">
      <c r="B393" s="69" t="s">
        <v>42</v>
      </c>
      <c r="C393" s="183"/>
      <c r="D393" s="174"/>
      <c r="E393" s="174"/>
      <c r="F393" s="174"/>
      <c r="G393" s="177"/>
      <c r="H393" s="180"/>
      <c r="I393" s="61"/>
      <c r="J393" s="48"/>
      <c r="K393" s="75"/>
      <c r="L393" s="46">
        <f t="shared" si="84"/>
        <v>0</v>
      </c>
    </row>
    <row r="394" spans="2:12" ht="13.5" thickBot="1">
      <c r="B394" s="104" t="s">
        <v>43</v>
      </c>
      <c r="C394" s="184"/>
      <c r="D394" s="175"/>
      <c r="E394" s="175"/>
      <c r="F394" s="175"/>
      <c r="G394" s="178"/>
      <c r="H394" s="181"/>
      <c r="I394" s="62"/>
      <c r="J394" s="51"/>
      <c r="K394" s="63"/>
      <c r="L394" s="52">
        <f t="shared" si="84"/>
        <v>0</v>
      </c>
    </row>
    <row r="395" spans="2:12">
      <c r="B395" s="68" t="s">
        <v>39</v>
      </c>
      <c r="C395" s="182">
        <f t="shared" ref="C395" si="86">+C390+1</f>
        <v>77</v>
      </c>
      <c r="D395" s="173">
        <f>VLOOKUP(C395,'Completar SOFSE'!$A$19:$E$462,2,0)</f>
        <v>8</v>
      </c>
      <c r="E395" s="173" t="str">
        <f>VLOOKUP(C395,'Completar SOFSE'!$A$19:$E$462,3,0)</f>
        <v>unidad</v>
      </c>
      <c r="F395" s="173" t="str">
        <f>VLOOKUP(C395,'Completar SOFSE'!$A$19:$E$462,4,0)</f>
        <v>NUM03230191160N</v>
      </c>
      <c r="G395" s="176" t="str">
        <f>VLOOKUP(C395,'Completar SOFSE'!$A$19:$E$462,5,0)</f>
        <v>Sello cuerpo de bomba de agua. Motor Caterpillar. Loc CSR SDD7.</v>
      </c>
      <c r="H395" s="179" t="str">
        <f>VLOOKUP(C395,'Completar SOFSE'!$A$19:$F$462,6,0)</f>
        <v>136-7227</v>
      </c>
      <c r="I395" s="64"/>
      <c r="J395" s="75"/>
      <c r="K395" s="75"/>
      <c r="L395" s="46">
        <f t="shared" si="84"/>
        <v>0</v>
      </c>
    </row>
    <row r="396" spans="2:12">
      <c r="B396" s="69" t="s">
        <v>40</v>
      </c>
      <c r="C396" s="183"/>
      <c r="D396" s="174"/>
      <c r="E396" s="174"/>
      <c r="F396" s="174"/>
      <c r="G396" s="177"/>
      <c r="H396" s="180"/>
      <c r="I396" s="61"/>
      <c r="J396" s="75"/>
      <c r="K396" s="75"/>
      <c r="L396" s="46">
        <f t="shared" si="84"/>
        <v>0</v>
      </c>
    </row>
    <row r="397" spans="2:12">
      <c r="B397" s="69" t="s">
        <v>41</v>
      </c>
      <c r="C397" s="183"/>
      <c r="D397" s="174"/>
      <c r="E397" s="174"/>
      <c r="F397" s="174"/>
      <c r="G397" s="177"/>
      <c r="H397" s="180"/>
      <c r="I397" s="61"/>
      <c r="J397" s="75"/>
      <c r="K397" s="75"/>
      <c r="L397" s="46">
        <f t="shared" si="84"/>
        <v>0</v>
      </c>
    </row>
    <row r="398" spans="2:12">
      <c r="B398" s="69" t="s">
        <v>42</v>
      </c>
      <c r="C398" s="183"/>
      <c r="D398" s="174"/>
      <c r="E398" s="174"/>
      <c r="F398" s="174"/>
      <c r="G398" s="177"/>
      <c r="H398" s="180"/>
      <c r="I398" s="61"/>
      <c r="J398" s="48"/>
      <c r="K398" s="75"/>
      <c r="L398" s="46">
        <f t="shared" si="84"/>
        <v>0</v>
      </c>
    </row>
    <row r="399" spans="2:12" ht="13.5" thickBot="1">
      <c r="B399" s="104" t="s">
        <v>43</v>
      </c>
      <c r="C399" s="184"/>
      <c r="D399" s="175"/>
      <c r="E399" s="175"/>
      <c r="F399" s="175"/>
      <c r="G399" s="178"/>
      <c r="H399" s="181"/>
      <c r="I399" s="62"/>
      <c r="J399" s="51"/>
      <c r="K399" s="63"/>
      <c r="L399" s="52">
        <f t="shared" si="84"/>
        <v>0</v>
      </c>
    </row>
    <row r="400" spans="2:12">
      <c r="B400" s="68" t="s">
        <v>39</v>
      </c>
      <c r="C400" s="182">
        <f t="shared" ref="C400" si="87">+C395+1</f>
        <v>78</v>
      </c>
      <c r="D400" s="173">
        <f>VLOOKUP(C400,'Completar SOFSE'!$A$19:$E$462,2,0)</f>
        <v>39</v>
      </c>
      <c r="E400" s="173" t="str">
        <f>VLOOKUP(C400,'Completar SOFSE'!$A$19:$E$462,3,0)</f>
        <v>unidad</v>
      </c>
      <c r="F400" s="173" t="str">
        <f>VLOOKUP(C400,'Completar SOFSE'!$A$19:$E$462,4,0)</f>
        <v>NUM03230191670N</v>
      </c>
      <c r="G400" s="176" t="str">
        <f>VLOOKUP(C400,'Completar SOFSE'!$A$19:$E$462,5,0)</f>
        <v>O ring de cubierta delantera de block de cilindros.. Motor diesel Caterpillar 3516B. Loc CSR SDD7</v>
      </c>
      <c r="H400" s="179" t="str">
        <f>VLOOKUP(C400,'Completar SOFSE'!$A$19:$F$462,6,0)</f>
        <v>235-3546</v>
      </c>
      <c r="I400" s="64"/>
      <c r="J400" s="75"/>
      <c r="K400" s="75"/>
      <c r="L400" s="46">
        <f t="shared" si="84"/>
        <v>0</v>
      </c>
    </row>
    <row r="401" spans="2:12">
      <c r="B401" s="69" t="s">
        <v>40</v>
      </c>
      <c r="C401" s="183"/>
      <c r="D401" s="174"/>
      <c r="E401" s="174"/>
      <c r="F401" s="174"/>
      <c r="G401" s="177"/>
      <c r="H401" s="180"/>
      <c r="I401" s="61"/>
      <c r="J401" s="75"/>
      <c r="K401" s="75"/>
      <c r="L401" s="46">
        <f t="shared" si="84"/>
        <v>0</v>
      </c>
    </row>
    <row r="402" spans="2:12">
      <c r="B402" s="69" t="s">
        <v>41</v>
      </c>
      <c r="C402" s="183"/>
      <c r="D402" s="174"/>
      <c r="E402" s="174"/>
      <c r="F402" s="174"/>
      <c r="G402" s="177"/>
      <c r="H402" s="180"/>
      <c r="I402" s="61"/>
      <c r="J402" s="75"/>
      <c r="K402" s="75"/>
      <c r="L402" s="46">
        <f t="shared" si="84"/>
        <v>0</v>
      </c>
    </row>
    <row r="403" spans="2:12">
      <c r="B403" s="69" t="s">
        <v>42</v>
      </c>
      <c r="C403" s="183"/>
      <c r="D403" s="174"/>
      <c r="E403" s="174"/>
      <c r="F403" s="174"/>
      <c r="G403" s="177"/>
      <c r="H403" s="180"/>
      <c r="I403" s="61"/>
      <c r="J403" s="48"/>
      <c r="K403" s="75"/>
      <c r="L403" s="46">
        <f t="shared" si="84"/>
        <v>0</v>
      </c>
    </row>
    <row r="404" spans="2:12" ht="13.5" thickBot="1">
      <c r="B404" s="104" t="s">
        <v>43</v>
      </c>
      <c r="C404" s="184"/>
      <c r="D404" s="175"/>
      <c r="E404" s="175"/>
      <c r="F404" s="175"/>
      <c r="G404" s="178"/>
      <c r="H404" s="181"/>
      <c r="I404" s="62"/>
      <c r="J404" s="51"/>
      <c r="K404" s="63"/>
      <c r="L404" s="52">
        <f t="shared" si="84"/>
        <v>0</v>
      </c>
    </row>
    <row r="405" spans="2:12">
      <c r="B405" s="68" t="s">
        <v>39</v>
      </c>
      <c r="C405" s="182">
        <f>+C400+1</f>
        <v>79</v>
      </c>
      <c r="D405" s="173">
        <f>VLOOKUP(C405,'Completar SOFSE'!$A$19:$E$462,2,0)</f>
        <v>34</v>
      </c>
      <c r="E405" s="173" t="str">
        <f>VLOOKUP(C405,'Completar SOFSE'!$A$19:$E$462,3,0)</f>
        <v>unidad</v>
      </c>
      <c r="F405" s="173" t="str">
        <f>VLOOKUP(C405,'Completar SOFSE'!$A$19:$E$462,4,0)</f>
        <v>NUM03230191690N</v>
      </c>
      <c r="G405" s="176" t="str">
        <f>VLOOKUP(C405,'Completar SOFSE'!$A$19:$E$462,5,0)</f>
        <v>O ring de brida. Carter de block de cilindros. Motor diesel Caterpillar 3516B. Locomotoras -CSR SDD7</v>
      </c>
      <c r="H405" s="179" t="str">
        <f>VLOOKUP(C405,'Completar SOFSE'!$A$19:$F$462,6,0)</f>
        <v>3P-0654</v>
      </c>
      <c r="I405" s="64"/>
      <c r="J405" s="75"/>
      <c r="K405" s="75"/>
      <c r="L405" s="46">
        <f>I405*$D$60+J405*$D$60+K405*$D$60</f>
        <v>0</v>
      </c>
    </row>
    <row r="406" spans="2:12">
      <c r="B406" s="69" t="s">
        <v>40</v>
      </c>
      <c r="C406" s="183"/>
      <c r="D406" s="174"/>
      <c r="E406" s="174"/>
      <c r="F406" s="174"/>
      <c r="G406" s="177"/>
      <c r="H406" s="180"/>
      <c r="I406" s="61"/>
      <c r="J406" s="75"/>
      <c r="K406" s="75"/>
      <c r="L406" s="46">
        <f t="shared" ref="L406:L424" si="88">I406*$D$60+J406*$D$60+K406*$D$60</f>
        <v>0</v>
      </c>
    </row>
    <row r="407" spans="2:12">
      <c r="B407" s="69" t="s">
        <v>41</v>
      </c>
      <c r="C407" s="183"/>
      <c r="D407" s="174"/>
      <c r="E407" s="174"/>
      <c r="F407" s="174"/>
      <c r="G407" s="177"/>
      <c r="H407" s="180"/>
      <c r="I407" s="61"/>
      <c r="J407" s="75"/>
      <c r="K407" s="75"/>
      <c r="L407" s="46">
        <f t="shared" si="88"/>
        <v>0</v>
      </c>
    </row>
    <row r="408" spans="2:12">
      <c r="B408" s="69" t="s">
        <v>42</v>
      </c>
      <c r="C408" s="183"/>
      <c r="D408" s="174"/>
      <c r="E408" s="174"/>
      <c r="F408" s="174"/>
      <c r="G408" s="177"/>
      <c r="H408" s="180"/>
      <c r="I408" s="61"/>
      <c r="J408" s="48"/>
      <c r="K408" s="75"/>
      <c r="L408" s="46">
        <f t="shared" si="88"/>
        <v>0</v>
      </c>
    </row>
    <row r="409" spans="2:12" ht="13.5" thickBot="1">
      <c r="B409" s="104" t="s">
        <v>43</v>
      </c>
      <c r="C409" s="184"/>
      <c r="D409" s="175"/>
      <c r="E409" s="175"/>
      <c r="F409" s="175"/>
      <c r="G409" s="178"/>
      <c r="H409" s="181"/>
      <c r="I409" s="62"/>
      <c r="J409" s="51"/>
      <c r="K409" s="63"/>
      <c r="L409" s="52">
        <f t="shared" si="88"/>
        <v>0</v>
      </c>
    </row>
    <row r="410" spans="2:12">
      <c r="B410" s="68" t="s">
        <v>39</v>
      </c>
      <c r="C410" s="182">
        <f t="shared" ref="C410" si="89">+C405+1</f>
        <v>80</v>
      </c>
      <c r="D410" s="173">
        <f>VLOOKUP(C410,'Completar SOFSE'!$A$19:$E$462,2,0)</f>
        <v>48</v>
      </c>
      <c r="E410" s="173" t="str">
        <f>VLOOKUP(C410,'Completar SOFSE'!$A$19:$E$462,3,0)</f>
        <v>unidad</v>
      </c>
      <c r="F410" s="173" t="str">
        <f>VLOOKUP(C410,'Completar SOFSE'!$A$19:$E$462,4,0)</f>
        <v>NUM03230191740N</v>
      </c>
      <c r="G410" s="176" t="str">
        <f>VLOOKUP(C410,'Completar SOFSE'!$A$19:$E$462,5,0)</f>
        <v>O ring del receptaculo. Mecanismo de valvulas. Motor diesel Caterpillar 3516B. CSR SDD7</v>
      </c>
      <c r="H410" s="179" t="str">
        <f>VLOOKUP(C410,'Completar SOFSE'!$A$19:$F$462,6,0)</f>
        <v>6J-2245</v>
      </c>
      <c r="I410" s="64"/>
      <c r="J410" s="75"/>
      <c r="K410" s="75"/>
      <c r="L410" s="46">
        <f t="shared" si="88"/>
        <v>0</v>
      </c>
    </row>
    <row r="411" spans="2:12">
      <c r="B411" s="69" t="s">
        <v>40</v>
      </c>
      <c r="C411" s="183"/>
      <c r="D411" s="174"/>
      <c r="E411" s="174"/>
      <c r="F411" s="174"/>
      <c r="G411" s="177"/>
      <c r="H411" s="180"/>
      <c r="I411" s="61"/>
      <c r="J411" s="75"/>
      <c r="K411" s="75"/>
      <c r="L411" s="46">
        <f t="shared" si="88"/>
        <v>0</v>
      </c>
    </row>
    <row r="412" spans="2:12">
      <c r="B412" s="69" t="s">
        <v>41</v>
      </c>
      <c r="C412" s="183"/>
      <c r="D412" s="174"/>
      <c r="E412" s="174"/>
      <c r="F412" s="174"/>
      <c r="G412" s="177"/>
      <c r="H412" s="180"/>
      <c r="I412" s="61"/>
      <c r="J412" s="75"/>
      <c r="K412" s="75"/>
      <c r="L412" s="46">
        <f t="shared" si="88"/>
        <v>0</v>
      </c>
    </row>
    <row r="413" spans="2:12">
      <c r="B413" s="69" t="s">
        <v>42</v>
      </c>
      <c r="C413" s="183"/>
      <c r="D413" s="174"/>
      <c r="E413" s="174"/>
      <c r="F413" s="174"/>
      <c r="G413" s="177"/>
      <c r="H413" s="180"/>
      <c r="I413" s="61"/>
      <c r="J413" s="48"/>
      <c r="K413" s="75"/>
      <c r="L413" s="46">
        <f t="shared" si="88"/>
        <v>0</v>
      </c>
    </row>
    <row r="414" spans="2:12" ht="13.5" thickBot="1">
      <c r="B414" s="104" t="s">
        <v>43</v>
      </c>
      <c r="C414" s="184"/>
      <c r="D414" s="175"/>
      <c r="E414" s="175"/>
      <c r="F414" s="175"/>
      <c r="G414" s="178"/>
      <c r="H414" s="181"/>
      <c r="I414" s="62"/>
      <c r="J414" s="51"/>
      <c r="K414" s="63"/>
      <c r="L414" s="52">
        <f t="shared" si="88"/>
        <v>0</v>
      </c>
    </row>
    <row r="415" spans="2:12">
      <c r="B415" s="68" t="s">
        <v>39</v>
      </c>
      <c r="C415" s="182">
        <f t="shared" ref="C415" si="90">+C410+1</f>
        <v>81</v>
      </c>
      <c r="D415" s="173">
        <f>VLOOKUP(C415,'Completar SOFSE'!$A$19:$E$462,2,0)</f>
        <v>69</v>
      </c>
      <c r="E415" s="173" t="str">
        <f>VLOOKUP(C415,'Completar SOFSE'!$A$19:$E$462,3,0)</f>
        <v>unidad</v>
      </c>
      <c r="F415" s="173" t="str">
        <f>VLOOKUP(C415,'Completar SOFSE'!$A$19:$E$462,4,0)</f>
        <v>NUM03230191750N</v>
      </c>
      <c r="G415" s="176" t="str">
        <f>VLOOKUP(C415,'Completar SOFSE'!$A$19:$E$462,5,0)</f>
        <v>O ring menor de cobertor mayor frontal de block de cilindros.. Motor diesel Caterpillar 3516B. SDD7</v>
      </c>
      <c r="H415" s="179" t="str">
        <f>VLOOKUP(C415,'Completar SOFSE'!$A$19:$F$462,6,0)</f>
        <v>6V-3348</v>
      </c>
      <c r="I415" s="64"/>
      <c r="J415" s="75"/>
      <c r="K415" s="75"/>
      <c r="L415" s="46">
        <f t="shared" si="88"/>
        <v>0</v>
      </c>
    </row>
    <row r="416" spans="2:12">
      <c r="B416" s="69" t="s">
        <v>40</v>
      </c>
      <c r="C416" s="183"/>
      <c r="D416" s="174"/>
      <c r="E416" s="174"/>
      <c r="F416" s="174"/>
      <c r="G416" s="177"/>
      <c r="H416" s="180"/>
      <c r="I416" s="61"/>
      <c r="J416" s="75"/>
      <c r="K416" s="75"/>
      <c r="L416" s="46">
        <f t="shared" si="88"/>
        <v>0</v>
      </c>
    </row>
    <row r="417" spans="2:12">
      <c r="B417" s="69" t="s">
        <v>41</v>
      </c>
      <c r="C417" s="183"/>
      <c r="D417" s="174"/>
      <c r="E417" s="174"/>
      <c r="F417" s="174"/>
      <c r="G417" s="177"/>
      <c r="H417" s="180"/>
      <c r="I417" s="61"/>
      <c r="J417" s="75"/>
      <c r="K417" s="75"/>
      <c r="L417" s="46">
        <f t="shared" si="88"/>
        <v>0</v>
      </c>
    </row>
    <row r="418" spans="2:12">
      <c r="B418" s="69" t="s">
        <v>42</v>
      </c>
      <c r="C418" s="183"/>
      <c r="D418" s="174"/>
      <c r="E418" s="174"/>
      <c r="F418" s="174"/>
      <c r="G418" s="177"/>
      <c r="H418" s="180"/>
      <c r="I418" s="61"/>
      <c r="J418" s="48"/>
      <c r="K418" s="75"/>
      <c r="L418" s="46">
        <f t="shared" si="88"/>
        <v>0</v>
      </c>
    </row>
    <row r="419" spans="2:12" ht="13.5" thickBot="1">
      <c r="B419" s="104" t="s">
        <v>43</v>
      </c>
      <c r="C419" s="184"/>
      <c r="D419" s="175"/>
      <c r="E419" s="175"/>
      <c r="F419" s="175"/>
      <c r="G419" s="178"/>
      <c r="H419" s="181"/>
      <c r="I419" s="62"/>
      <c r="J419" s="51"/>
      <c r="K419" s="63"/>
      <c r="L419" s="52">
        <f t="shared" si="88"/>
        <v>0</v>
      </c>
    </row>
    <row r="420" spans="2:12">
      <c r="B420" s="68" t="s">
        <v>39</v>
      </c>
      <c r="C420" s="182">
        <f t="shared" ref="C420" si="91">+C415+1</f>
        <v>82</v>
      </c>
      <c r="D420" s="173">
        <f>VLOOKUP(C420,'Completar SOFSE'!$A$19:$E$462,2,0)</f>
        <v>22</v>
      </c>
      <c r="E420" s="173" t="str">
        <f>VLOOKUP(C420,'Completar SOFSE'!$A$19:$E$462,3,0)</f>
        <v>unidad</v>
      </c>
      <c r="F420" s="173" t="str">
        <f>VLOOKUP(C420,'Completar SOFSE'!$A$19:$E$462,4,0)</f>
        <v>NUM03230192150N</v>
      </c>
      <c r="G420" s="176" t="str">
        <f>VLOOKUP(C420,'Completar SOFSE'!$A$19:$E$462,5,0)</f>
        <v>Sello de Aftercooler.  Motor Caterpillar 3516B. Loc CSR SDD7.</v>
      </c>
      <c r="H420" s="179" t="str">
        <f>VLOOKUP(C420,'Completar SOFSE'!$A$19:$F$462,6,0)</f>
        <v>6V-3968</v>
      </c>
      <c r="I420" s="64"/>
      <c r="J420" s="75"/>
      <c r="K420" s="75"/>
      <c r="L420" s="46">
        <f t="shared" si="88"/>
        <v>0</v>
      </c>
    </row>
    <row r="421" spans="2:12">
      <c r="B421" s="69" t="s">
        <v>40</v>
      </c>
      <c r="C421" s="183"/>
      <c r="D421" s="174"/>
      <c r="E421" s="174"/>
      <c r="F421" s="174"/>
      <c r="G421" s="177"/>
      <c r="H421" s="180"/>
      <c r="I421" s="61"/>
      <c r="J421" s="75"/>
      <c r="K421" s="75"/>
      <c r="L421" s="46">
        <f t="shared" si="88"/>
        <v>0</v>
      </c>
    </row>
    <row r="422" spans="2:12">
      <c r="B422" s="69" t="s">
        <v>41</v>
      </c>
      <c r="C422" s="183"/>
      <c r="D422" s="174"/>
      <c r="E422" s="174"/>
      <c r="F422" s="174"/>
      <c r="G422" s="177"/>
      <c r="H422" s="180"/>
      <c r="I422" s="61"/>
      <c r="J422" s="75"/>
      <c r="K422" s="75"/>
      <c r="L422" s="46">
        <f t="shared" si="88"/>
        <v>0</v>
      </c>
    </row>
    <row r="423" spans="2:12">
      <c r="B423" s="69" t="s">
        <v>42</v>
      </c>
      <c r="C423" s="183"/>
      <c r="D423" s="174"/>
      <c r="E423" s="174"/>
      <c r="F423" s="174"/>
      <c r="G423" s="177"/>
      <c r="H423" s="180"/>
      <c r="I423" s="61"/>
      <c r="J423" s="48"/>
      <c r="K423" s="75"/>
      <c r="L423" s="46">
        <f t="shared" si="88"/>
        <v>0</v>
      </c>
    </row>
    <row r="424" spans="2:12" ht="13.5" thickBot="1">
      <c r="B424" s="104" t="s">
        <v>43</v>
      </c>
      <c r="C424" s="184"/>
      <c r="D424" s="175"/>
      <c r="E424" s="175"/>
      <c r="F424" s="175"/>
      <c r="G424" s="178"/>
      <c r="H424" s="181"/>
      <c r="I424" s="62"/>
      <c r="J424" s="51"/>
      <c r="K424" s="63"/>
      <c r="L424" s="52">
        <f t="shared" si="88"/>
        <v>0</v>
      </c>
    </row>
    <row r="425" spans="2:12">
      <c r="B425" s="68" t="s">
        <v>39</v>
      </c>
      <c r="C425" s="182">
        <f>+C420+1</f>
        <v>83</v>
      </c>
      <c r="D425" s="173">
        <f>VLOOKUP(C425,'Completar SOFSE'!$A$19:$E$462,2,0)</f>
        <v>185</v>
      </c>
      <c r="E425" s="173" t="str">
        <f>VLOOKUP(C425,'Completar SOFSE'!$A$19:$E$462,3,0)</f>
        <v>unidad</v>
      </c>
      <c r="F425" s="173" t="str">
        <f>VLOOKUP(C425,'Completar SOFSE'!$A$19:$E$462,4,0)</f>
        <v>NUM03230302610N</v>
      </c>
      <c r="G425" s="176" t="str">
        <f>VLOOKUP(C425,'Completar SOFSE'!$A$19:$E$462,5,0)</f>
        <v>Sello O ring de Tapas de Cilindro de motor diesel Caterpillar 3516B. Loc CSR SDD7.</v>
      </c>
      <c r="H425" s="179" t="str">
        <f>VLOOKUP(C425,'Completar SOFSE'!$A$19:$F$462,6,0)</f>
        <v>4S-5898</v>
      </c>
      <c r="I425" s="64"/>
      <c r="J425" s="75"/>
      <c r="K425" s="75"/>
      <c r="L425" s="46">
        <f>I425*$D$60+J425*$D$60+K425*$D$60</f>
        <v>0</v>
      </c>
    </row>
    <row r="426" spans="2:12">
      <c r="B426" s="69" t="s">
        <v>40</v>
      </c>
      <c r="C426" s="183"/>
      <c r="D426" s="174"/>
      <c r="E426" s="174"/>
      <c r="F426" s="174"/>
      <c r="G426" s="177"/>
      <c r="H426" s="180"/>
      <c r="I426" s="61"/>
      <c r="J426" s="75"/>
      <c r="K426" s="75"/>
      <c r="L426" s="46">
        <f t="shared" ref="L426:L444" si="92">I426*$D$60+J426*$D$60+K426*$D$60</f>
        <v>0</v>
      </c>
    </row>
    <row r="427" spans="2:12">
      <c r="B427" s="69" t="s">
        <v>41</v>
      </c>
      <c r="C427" s="183"/>
      <c r="D427" s="174"/>
      <c r="E427" s="174"/>
      <c r="F427" s="174"/>
      <c r="G427" s="177"/>
      <c r="H427" s="180"/>
      <c r="I427" s="61"/>
      <c r="J427" s="75"/>
      <c r="K427" s="75"/>
      <c r="L427" s="46">
        <f t="shared" si="92"/>
        <v>0</v>
      </c>
    </row>
    <row r="428" spans="2:12">
      <c r="B428" s="69" t="s">
        <v>42</v>
      </c>
      <c r="C428" s="183"/>
      <c r="D428" s="174"/>
      <c r="E428" s="174"/>
      <c r="F428" s="174"/>
      <c r="G428" s="177"/>
      <c r="H428" s="180"/>
      <c r="I428" s="61"/>
      <c r="J428" s="48"/>
      <c r="K428" s="75"/>
      <c r="L428" s="46">
        <f t="shared" si="92"/>
        <v>0</v>
      </c>
    </row>
    <row r="429" spans="2:12" ht="13.5" thickBot="1">
      <c r="B429" s="104" t="s">
        <v>43</v>
      </c>
      <c r="C429" s="184"/>
      <c r="D429" s="175"/>
      <c r="E429" s="175"/>
      <c r="F429" s="175"/>
      <c r="G429" s="178"/>
      <c r="H429" s="181"/>
      <c r="I429" s="62"/>
      <c r="J429" s="51"/>
      <c r="K429" s="63"/>
      <c r="L429" s="52">
        <f t="shared" si="92"/>
        <v>0</v>
      </c>
    </row>
    <row r="430" spans="2:12">
      <c r="B430" s="68" t="s">
        <v>39</v>
      </c>
      <c r="C430" s="182">
        <f t="shared" ref="C430" si="93">+C425+1</f>
        <v>84</v>
      </c>
      <c r="D430" s="173">
        <f>VLOOKUP(C430,'Completar SOFSE'!$A$19:$E$462,2,0)</f>
        <v>201</v>
      </c>
      <c r="E430" s="173" t="str">
        <f>VLOOKUP(C430,'Completar SOFSE'!$A$19:$E$462,3,0)</f>
        <v>unidad</v>
      </c>
      <c r="F430" s="173" t="str">
        <f>VLOOKUP(C430,'Completar SOFSE'!$A$19:$E$462,4,0)</f>
        <v>NUM03230302630N</v>
      </c>
      <c r="G430" s="176" t="str">
        <f>VLOOKUP(C430,'Completar SOFSE'!$A$19:$E$462,5,0)</f>
        <v>Sello de Tapas de Cilindro de motor diesel Caterpillar 3516B. Loc CSR SDD7</v>
      </c>
      <c r="H430" s="179" t="str">
        <f>VLOOKUP(C430,'Completar SOFSE'!$A$19:$F$462,6,0)</f>
        <v>6V-5101</v>
      </c>
      <c r="I430" s="64"/>
      <c r="J430" s="75"/>
      <c r="K430" s="75"/>
      <c r="L430" s="46">
        <f t="shared" si="92"/>
        <v>0</v>
      </c>
    </row>
    <row r="431" spans="2:12">
      <c r="B431" s="69" t="s">
        <v>40</v>
      </c>
      <c r="C431" s="183"/>
      <c r="D431" s="174"/>
      <c r="E431" s="174"/>
      <c r="F431" s="174"/>
      <c r="G431" s="177"/>
      <c r="H431" s="180"/>
      <c r="I431" s="61"/>
      <c r="J431" s="75"/>
      <c r="K431" s="75"/>
      <c r="L431" s="46">
        <f t="shared" si="92"/>
        <v>0</v>
      </c>
    </row>
    <row r="432" spans="2:12">
      <c r="B432" s="69" t="s">
        <v>41</v>
      </c>
      <c r="C432" s="183"/>
      <c r="D432" s="174"/>
      <c r="E432" s="174"/>
      <c r="F432" s="174"/>
      <c r="G432" s="177"/>
      <c r="H432" s="180"/>
      <c r="I432" s="61"/>
      <c r="J432" s="75"/>
      <c r="K432" s="75"/>
      <c r="L432" s="46">
        <f t="shared" si="92"/>
        <v>0</v>
      </c>
    </row>
    <row r="433" spans="2:12">
      <c r="B433" s="69" t="s">
        <v>42</v>
      </c>
      <c r="C433" s="183"/>
      <c r="D433" s="174"/>
      <c r="E433" s="174"/>
      <c r="F433" s="174"/>
      <c r="G433" s="177"/>
      <c r="H433" s="180"/>
      <c r="I433" s="61"/>
      <c r="J433" s="48"/>
      <c r="K433" s="75"/>
      <c r="L433" s="46">
        <f t="shared" si="92"/>
        <v>0</v>
      </c>
    </row>
    <row r="434" spans="2:12" ht="13.5" thickBot="1">
      <c r="B434" s="104" t="s">
        <v>43</v>
      </c>
      <c r="C434" s="184"/>
      <c r="D434" s="175"/>
      <c r="E434" s="175"/>
      <c r="F434" s="175"/>
      <c r="G434" s="178"/>
      <c r="H434" s="181"/>
      <c r="I434" s="62"/>
      <c r="J434" s="51"/>
      <c r="K434" s="63"/>
      <c r="L434" s="52">
        <f t="shared" si="92"/>
        <v>0</v>
      </c>
    </row>
    <row r="435" spans="2:12">
      <c r="B435" s="68" t="s">
        <v>39</v>
      </c>
      <c r="C435" s="182">
        <f t="shared" ref="C435" si="94">+C430+1</f>
        <v>85</v>
      </c>
      <c r="D435" s="173">
        <f>VLOOKUP(C435,'Completar SOFSE'!$A$19:$E$462,2,0)</f>
        <v>183</v>
      </c>
      <c r="E435" s="173" t="str">
        <f>VLOOKUP(C435,'Completar SOFSE'!$A$19:$E$462,3,0)</f>
        <v>unidad</v>
      </c>
      <c r="F435" s="173" t="str">
        <f>VLOOKUP(C435,'Completar SOFSE'!$A$19:$E$462,4,0)</f>
        <v>NUM03230302650N</v>
      </c>
      <c r="G435" s="176" t="str">
        <f>VLOOKUP(C435,'Completar SOFSE'!$A$19:$E$462,5,0)</f>
        <v>Sello de Tapas de Cilindro de motor diesel Caterpillar 3516B. Loc CSR SDD7</v>
      </c>
      <c r="H435" s="179" t="str">
        <f>VLOOKUP(C435,'Completar SOFSE'!$A$19:$F$462,6,0)</f>
        <v>6V-9769</v>
      </c>
      <c r="I435" s="64"/>
      <c r="J435" s="75"/>
      <c r="K435" s="75"/>
      <c r="L435" s="46">
        <f t="shared" si="92"/>
        <v>0</v>
      </c>
    </row>
    <row r="436" spans="2:12">
      <c r="B436" s="69" t="s">
        <v>40</v>
      </c>
      <c r="C436" s="183"/>
      <c r="D436" s="174"/>
      <c r="E436" s="174"/>
      <c r="F436" s="174"/>
      <c r="G436" s="177"/>
      <c r="H436" s="180"/>
      <c r="I436" s="61"/>
      <c r="J436" s="75"/>
      <c r="K436" s="75"/>
      <c r="L436" s="46">
        <f t="shared" si="92"/>
        <v>0</v>
      </c>
    </row>
    <row r="437" spans="2:12">
      <c r="B437" s="69" t="s">
        <v>41</v>
      </c>
      <c r="C437" s="183"/>
      <c r="D437" s="174"/>
      <c r="E437" s="174"/>
      <c r="F437" s="174"/>
      <c r="G437" s="177"/>
      <c r="H437" s="180"/>
      <c r="I437" s="61"/>
      <c r="J437" s="75"/>
      <c r="K437" s="75"/>
      <c r="L437" s="46">
        <f t="shared" si="92"/>
        <v>0</v>
      </c>
    </row>
    <row r="438" spans="2:12">
      <c r="B438" s="69" t="s">
        <v>42</v>
      </c>
      <c r="C438" s="183"/>
      <c r="D438" s="174"/>
      <c r="E438" s="174"/>
      <c r="F438" s="174"/>
      <c r="G438" s="177"/>
      <c r="H438" s="180"/>
      <c r="I438" s="61"/>
      <c r="J438" s="48"/>
      <c r="K438" s="75"/>
      <c r="L438" s="46">
        <f t="shared" si="92"/>
        <v>0</v>
      </c>
    </row>
    <row r="439" spans="2:12" ht="13.5" thickBot="1">
      <c r="B439" s="104" t="s">
        <v>43</v>
      </c>
      <c r="C439" s="184"/>
      <c r="D439" s="175"/>
      <c r="E439" s="175"/>
      <c r="F439" s="175"/>
      <c r="G439" s="178"/>
      <c r="H439" s="181"/>
      <c r="I439" s="62"/>
      <c r="J439" s="51"/>
      <c r="K439" s="63"/>
      <c r="L439" s="52">
        <f t="shared" si="92"/>
        <v>0</v>
      </c>
    </row>
    <row r="440" spans="2:12">
      <c r="B440" s="68" t="s">
        <v>39</v>
      </c>
      <c r="C440" s="182">
        <f t="shared" ref="C440" si="95">+C435+1</f>
        <v>86</v>
      </c>
      <c r="D440" s="173">
        <f>VLOOKUP(C440,'Completar SOFSE'!$A$19:$E$462,2,0)</f>
        <v>36</v>
      </c>
      <c r="E440" s="173" t="str">
        <f>VLOOKUP(C440,'Completar SOFSE'!$A$19:$E$462,3,0)</f>
        <v>unidad</v>
      </c>
      <c r="F440" s="173" t="str">
        <f>VLOOKUP(C440,'Completar SOFSE'!$A$19:$E$462,4,0)</f>
        <v>NUM03230302820N</v>
      </c>
      <c r="G440" s="176" t="str">
        <f>VLOOKUP(C440,'Completar SOFSE'!$A$19:$E$462,5,0)</f>
        <v>O ring. Mecanismo de valvulas. Motor diesel Caterpillar 3516B. Locomotoras - CSR SDD7</v>
      </c>
      <c r="H440" s="179" t="str">
        <f>VLOOKUP(C440,'Completar SOFSE'!$A$19:$F$462,6,0)</f>
        <v>5P-7530</v>
      </c>
      <c r="I440" s="64"/>
      <c r="J440" s="75"/>
      <c r="K440" s="75"/>
      <c r="L440" s="46">
        <f t="shared" si="92"/>
        <v>0</v>
      </c>
    </row>
    <row r="441" spans="2:12">
      <c r="B441" s="69" t="s">
        <v>40</v>
      </c>
      <c r="C441" s="183"/>
      <c r="D441" s="174"/>
      <c r="E441" s="174"/>
      <c r="F441" s="174"/>
      <c r="G441" s="177"/>
      <c r="H441" s="180"/>
      <c r="I441" s="61"/>
      <c r="J441" s="75"/>
      <c r="K441" s="75"/>
      <c r="L441" s="46">
        <f t="shared" si="92"/>
        <v>0</v>
      </c>
    </row>
    <row r="442" spans="2:12">
      <c r="B442" s="69" t="s">
        <v>41</v>
      </c>
      <c r="C442" s="183"/>
      <c r="D442" s="174"/>
      <c r="E442" s="174"/>
      <c r="F442" s="174"/>
      <c r="G442" s="177"/>
      <c r="H442" s="180"/>
      <c r="I442" s="61"/>
      <c r="J442" s="75"/>
      <c r="K442" s="75"/>
      <c r="L442" s="46">
        <f t="shared" si="92"/>
        <v>0</v>
      </c>
    </row>
    <row r="443" spans="2:12">
      <c r="B443" s="69" t="s">
        <v>42</v>
      </c>
      <c r="C443" s="183"/>
      <c r="D443" s="174"/>
      <c r="E443" s="174"/>
      <c r="F443" s="174"/>
      <c r="G443" s="177"/>
      <c r="H443" s="180"/>
      <c r="I443" s="61"/>
      <c r="J443" s="48"/>
      <c r="K443" s="75"/>
      <c r="L443" s="46">
        <f t="shared" si="92"/>
        <v>0</v>
      </c>
    </row>
    <row r="444" spans="2:12" ht="13.5" thickBot="1">
      <c r="B444" s="104" t="s">
        <v>43</v>
      </c>
      <c r="C444" s="184"/>
      <c r="D444" s="175"/>
      <c r="E444" s="175"/>
      <c r="F444" s="175"/>
      <c r="G444" s="178"/>
      <c r="H444" s="181"/>
      <c r="I444" s="62"/>
      <c r="J444" s="51"/>
      <c r="K444" s="63"/>
      <c r="L444" s="52">
        <f t="shared" si="92"/>
        <v>0</v>
      </c>
    </row>
    <row r="445" spans="2:12">
      <c r="B445" s="68" t="s">
        <v>39</v>
      </c>
      <c r="C445" s="182">
        <f>+C440+1</f>
        <v>87</v>
      </c>
      <c r="D445" s="173">
        <f>VLOOKUP(C445,'Completar SOFSE'!$A$19:$E$462,2,0)</f>
        <v>22</v>
      </c>
      <c r="E445" s="173" t="str">
        <f>VLOOKUP(C445,'Completar SOFSE'!$A$19:$E$462,3,0)</f>
        <v>unidad</v>
      </c>
      <c r="F445" s="173" t="str">
        <f>VLOOKUP(C445,'Completar SOFSE'!$A$19:$E$462,4,0)</f>
        <v>NUM03230711130N</v>
      </c>
      <c r="G445" s="176" t="str">
        <f>VLOOKUP(C445,'Completar SOFSE'!$A$19:$E$462,5,0)</f>
        <v>O ring de bomba de transferencia de combustible.. Motor diesel Caterpillar 3516B. Loc CSR SDD7</v>
      </c>
      <c r="H445" s="179" t="str">
        <f>VLOOKUP(C445,'Completar SOFSE'!$A$19:$F$462,6,0)</f>
        <v>1H-9696</v>
      </c>
      <c r="I445" s="64"/>
      <c r="J445" s="75"/>
      <c r="K445" s="75"/>
      <c r="L445" s="46">
        <f>I445*$D$60+J445*$D$60+K445*$D$60</f>
        <v>0</v>
      </c>
    </row>
    <row r="446" spans="2:12">
      <c r="B446" s="69" t="s">
        <v>40</v>
      </c>
      <c r="C446" s="183"/>
      <c r="D446" s="174"/>
      <c r="E446" s="174"/>
      <c r="F446" s="174"/>
      <c r="G446" s="177"/>
      <c r="H446" s="180"/>
      <c r="I446" s="61"/>
      <c r="J446" s="75"/>
      <c r="K446" s="75"/>
      <c r="L446" s="46">
        <f t="shared" ref="L446:L464" si="96">I446*$D$60+J446*$D$60+K446*$D$60</f>
        <v>0</v>
      </c>
    </row>
    <row r="447" spans="2:12">
      <c r="B447" s="69" t="s">
        <v>41</v>
      </c>
      <c r="C447" s="183"/>
      <c r="D447" s="174"/>
      <c r="E447" s="174"/>
      <c r="F447" s="174"/>
      <c r="G447" s="177"/>
      <c r="H447" s="180"/>
      <c r="I447" s="61"/>
      <c r="J447" s="75"/>
      <c r="K447" s="75"/>
      <c r="L447" s="46">
        <f t="shared" si="96"/>
        <v>0</v>
      </c>
    </row>
    <row r="448" spans="2:12">
      <c r="B448" s="69" t="s">
        <v>42</v>
      </c>
      <c r="C448" s="183"/>
      <c r="D448" s="174"/>
      <c r="E448" s="174"/>
      <c r="F448" s="174"/>
      <c r="G448" s="177"/>
      <c r="H448" s="180"/>
      <c r="I448" s="61"/>
      <c r="J448" s="48"/>
      <c r="K448" s="75"/>
      <c r="L448" s="46">
        <f t="shared" si="96"/>
        <v>0</v>
      </c>
    </row>
    <row r="449" spans="2:12" ht="13.5" thickBot="1">
      <c r="B449" s="104" t="s">
        <v>43</v>
      </c>
      <c r="C449" s="184"/>
      <c r="D449" s="175"/>
      <c r="E449" s="175"/>
      <c r="F449" s="175"/>
      <c r="G449" s="178"/>
      <c r="H449" s="181"/>
      <c r="I449" s="62"/>
      <c r="J449" s="51"/>
      <c r="K449" s="63"/>
      <c r="L449" s="52">
        <f t="shared" si="96"/>
        <v>0</v>
      </c>
    </row>
    <row r="450" spans="2:12">
      <c r="B450" s="68" t="s">
        <v>39</v>
      </c>
      <c r="C450" s="182">
        <f t="shared" ref="C450" si="97">+C445+1</f>
        <v>88</v>
      </c>
      <c r="D450" s="173">
        <f>VLOOKUP(C450,'Completar SOFSE'!$A$19:$E$462,2,0)</f>
        <v>21</v>
      </c>
      <c r="E450" s="173" t="str">
        <f>VLOOKUP(C450,'Completar SOFSE'!$A$19:$E$462,3,0)</f>
        <v>unidad</v>
      </c>
      <c r="F450" s="173" t="str">
        <f>VLOOKUP(C450,'Completar SOFSE'!$A$19:$E$462,4,0)</f>
        <v>NUM03230711190N</v>
      </c>
      <c r="G450" s="176" t="str">
        <f>VLOOKUP(C450,'Completar SOFSE'!$A$19:$E$462,5,0)</f>
        <v>O ring de manguera de conexión a regulador. Bomba de combustible de cebado. Motor Caterpillar 3516B</v>
      </c>
      <c r="H450" s="179" t="str">
        <f>VLOOKUP(C450,'Completar SOFSE'!$A$19:$F$462,6,0)</f>
        <v>3K-0360</v>
      </c>
      <c r="I450" s="64"/>
      <c r="J450" s="75"/>
      <c r="K450" s="75"/>
      <c r="L450" s="46">
        <f t="shared" si="96"/>
        <v>0</v>
      </c>
    </row>
    <row r="451" spans="2:12">
      <c r="B451" s="69" t="s">
        <v>40</v>
      </c>
      <c r="C451" s="183"/>
      <c r="D451" s="174"/>
      <c r="E451" s="174"/>
      <c r="F451" s="174"/>
      <c r="G451" s="177"/>
      <c r="H451" s="180"/>
      <c r="I451" s="61"/>
      <c r="J451" s="75"/>
      <c r="K451" s="75"/>
      <c r="L451" s="46">
        <f t="shared" si="96"/>
        <v>0</v>
      </c>
    </row>
    <row r="452" spans="2:12">
      <c r="B452" s="69" t="s">
        <v>41</v>
      </c>
      <c r="C452" s="183"/>
      <c r="D452" s="174"/>
      <c r="E452" s="174"/>
      <c r="F452" s="174"/>
      <c r="G452" s="177"/>
      <c r="H452" s="180"/>
      <c r="I452" s="61"/>
      <c r="J452" s="75"/>
      <c r="K452" s="75"/>
      <c r="L452" s="46">
        <f t="shared" si="96"/>
        <v>0</v>
      </c>
    </row>
    <row r="453" spans="2:12">
      <c r="B453" s="69" t="s">
        <v>42</v>
      </c>
      <c r="C453" s="183"/>
      <c r="D453" s="174"/>
      <c r="E453" s="174"/>
      <c r="F453" s="174"/>
      <c r="G453" s="177"/>
      <c r="H453" s="180"/>
      <c r="I453" s="61"/>
      <c r="J453" s="48"/>
      <c r="K453" s="75"/>
      <c r="L453" s="46">
        <f t="shared" si="96"/>
        <v>0</v>
      </c>
    </row>
    <row r="454" spans="2:12" ht="13.5" thickBot="1">
      <c r="B454" s="104" t="s">
        <v>43</v>
      </c>
      <c r="C454" s="184"/>
      <c r="D454" s="175"/>
      <c r="E454" s="175"/>
      <c r="F454" s="175"/>
      <c r="G454" s="178"/>
      <c r="H454" s="181"/>
      <c r="I454" s="62"/>
      <c r="J454" s="51"/>
      <c r="K454" s="63"/>
      <c r="L454" s="52">
        <f t="shared" si="96"/>
        <v>0</v>
      </c>
    </row>
    <row r="455" spans="2:12">
      <c r="B455" s="68" t="s">
        <v>39</v>
      </c>
      <c r="C455" s="182">
        <f t="shared" ref="C455" si="98">+C450+1</f>
        <v>89</v>
      </c>
      <c r="D455" s="173">
        <f>VLOOKUP(C455,'Completar SOFSE'!$A$19:$E$462,2,0)</f>
        <v>21</v>
      </c>
      <c r="E455" s="173" t="str">
        <f>VLOOKUP(C455,'Completar SOFSE'!$A$19:$E$462,3,0)</f>
        <v>unidad</v>
      </c>
      <c r="F455" s="173" t="str">
        <f>VLOOKUP(C455,'Completar SOFSE'!$A$19:$E$462,4,0)</f>
        <v>NUM03230711270N</v>
      </c>
      <c r="G455" s="176" t="str">
        <f>VLOOKUP(C455,'Completar SOFSE'!$A$19:$E$462,5,0)</f>
        <v>O ring de montaje de sensor de presion. Sistema de combustible. Motor diesel Caterpillar 3516B. SDD7</v>
      </c>
      <c r="H455" s="179" t="str">
        <f>VLOOKUP(C455,'Completar SOFSE'!$A$19:$F$462,6,0)</f>
        <v>8L-2746</v>
      </c>
      <c r="I455" s="64"/>
      <c r="J455" s="75"/>
      <c r="K455" s="75"/>
      <c r="L455" s="46">
        <f t="shared" si="96"/>
        <v>0</v>
      </c>
    </row>
    <row r="456" spans="2:12">
      <c r="B456" s="69" t="s">
        <v>40</v>
      </c>
      <c r="C456" s="183"/>
      <c r="D456" s="174"/>
      <c r="E456" s="174"/>
      <c r="F456" s="174"/>
      <c r="G456" s="177"/>
      <c r="H456" s="180"/>
      <c r="I456" s="61"/>
      <c r="J456" s="75"/>
      <c r="K456" s="75"/>
      <c r="L456" s="46">
        <f t="shared" si="96"/>
        <v>0</v>
      </c>
    </row>
    <row r="457" spans="2:12">
      <c r="B457" s="69" t="s">
        <v>41</v>
      </c>
      <c r="C457" s="183"/>
      <c r="D457" s="174"/>
      <c r="E457" s="174"/>
      <c r="F457" s="174"/>
      <c r="G457" s="177"/>
      <c r="H457" s="180"/>
      <c r="I457" s="61"/>
      <c r="J457" s="75"/>
      <c r="K457" s="75"/>
      <c r="L457" s="46">
        <f t="shared" si="96"/>
        <v>0</v>
      </c>
    </row>
    <row r="458" spans="2:12">
      <c r="B458" s="69" t="s">
        <v>42</v>
      </c>
      <c r="C458" s="183"/>
      <c r="D458" s="174"/>
      <c r="E458" s="174"/>
      <c r="F458" s="174"/>
      <c r="G458" s="177"/>
      <c r="H458" s="180"/>
      <c r="I458" s="61"/>
      <c r="J458" s="48"/>
      <c r="K458" s="75"/>
      <c r="L458" s="46">
        <f t="shared" si="96"/>
        <v>0</v>
      </c>
    </row>
    <row r="459" spans="2:12" ht="13.5" thickBot="1">
      <c r="B459" s="104" t="s">
        <v>43</v>
      </c>
      <c r="C459" s="184"/>
      <c r="D459" s="175"/>
      <c r="E459" s="175"/>
      <c r="F459" s="175"/>
      <c r="G459" s="178"/>
      <c r="H459" s="181"/>
      <c r="I459" s="62"/>
      <c r="J459" s="51"/>
      <c r="K459" s="63"/>
      <c r="L459" s="52">
        <f t="shared" si="96"/>
        <v>0</v>
      </c>
    </row>
    <row r="460" spans="2:12">
      <c r="B460" s="68" t="s">
        <v>39</v>
      </c>
      <c r="C460" s="182">
        <f t="shared" ref="C460" si="99">+C455+1</f>
        <v>90</v>
      </c>
      <c r="D460" s="173">
        <f>VLOOKUP(C460,'Completar SOFSE'!$A$19:$E$462,2,0)</f>
        <v>19</v>
      </c>
      <c r="E460" s="173" t="str">
        <f>VLOOKUP(C460,'Completar SOFSE'!$A$19:$E$462,3,0)</f>
        <v>unidad</v>
      </c>
      <c r="F460" s="173" t="str">
        <f>VLOOKUP(C460,'Completar SOFSE'!$A$19:$E$462,4,0)</f>
        <v>NUM03230831030N</v>
      </c>
      <c r="G460" s="176" t="str">
        <f>VLOOKUP(C460,'Completar SOFSE'!$A$19:$E$462,5,0)</f>
        <v>O´RING P/ENTRADA MULTIPLE DE REGULADORES DE TEMPERATURA - MOTOR DIESEL –LOC. SDD7</v>
      </c>
      <c r="H460" s="179" t="str">
        <f>VLOOKUP(C460,'Completar SOFSE'!$A$19:$F$462,6,0)</f>
        <v>5P-6302</v>
      </c>
      <c r="I460" s="64"/>
      <c r="J460" s="75"/>
      <c r="K460" s="75"/>
      <c r="L460" s="46">
        <f t="shared" si="96"/>
        <v>0</v>
      </c>
    </row>
    <row r="461" spans="2:12">
      <c r="B461" s="69" t="s">
        <v>40</v>
      </c>
      <c r="C461" s="183"/>
      <c r="D461" s="174"/>
      <c r="E461" s="174"/>
      <c r="F461" s="174"/>
      <c r="G461" s="177"/>
      <c r="H461" s="180"/>
      <c r="I461" s="61"/>
      <c r="J461" s="75"/>
      <c r="K461" s="75"/>
      <c r="L461" s="46">
        <f t="shared" si="96"/>
        <v>0</v>
      </c>
    </row>
    <row r="462" spans="2:12">
      <c r="B462" s="69" t="s">
        <v>41</v>
      </c>
      <c r="C462" s="183"/>
      <c r="D462" s="174"/>
      <c r="E462" s="174"/>
      <c r="F462" s="174"/>
      <c r="G462" s="177"/>
      <c r="H462" s="180"/>
      <c r="I462" s="61"/>
      <c r="J462" s="75"/>
      <c r="K462" s="75"/>
      <c r="L462" s="46">
        <f t="shared" si="96"/>
        <v>0</v>
      </c>
    </row>
    <row r="463" spans="2:12">
      <c r="B463" s="69" t="s">
        <v>42</v>
      </c>
      <c r="C463" s="183"/>
      <c r="D463" s="174"/>
      <c r="E463" s="174"/>
      <c r="F463" s="174"/>
      <c r="G463" s="177"/>
      <c r="H463" s="180"/>
      <c r="I463" s="61"/>
      <c r="J463" s="48"/>
      <c r="K463" s="75"/>
      <c r="L463" s="46">
        <f t="shared" si="96"/>
        <v>0</v>
      </c>
    </row>
    <row r="464" spans="2:12" ht="13.5" thickBot="1">
      <c r="B464" s="104" t="s">
        <v>43</v>
      </c>
      <c r="C464" s="184"/>
      <c r="D464" s="175"/>
      <c r="E464" s="175"/>
      <c r="F464" s="175"/>
      <c r="G464" s="178"/>
      <c r="H464" s="181"/>
      <c r="I464" s="62"/>
      <c r="J464" s="51"/>
      <c r="K464" s="63"/>
      <c r="L464" s="52">
        <f t="shared" si="96"/>
        <v>0</v>
      </c>
    </row>
    <row r="465" spans="2:12">
      <c r="B465" s="68" t="s">
        <v>39</v>
      </c>
      <c r="C465" s="182">
        <f>+C460+1</f>
        <v>91</v>
      </c>
      <c r="D465" s="173">
        <f>VLOOKUP(C465,'Completar SOFSE'!$A$19:$E$462,2,0)</f>
        <v>41</v>
      </c>
      <c r="E465" s="173" t="str">
        <f>VLOOKUP(C465,'Completar SOFSE'!$A$19:$E$462,3,0)</f>
        <v>unidad</v>
      </c>
      <c r="F465" s="173" t="str">
        <f>VLOOKUP(C465,'Completar SOFSE'!$A$19:$E$462,4,0)</f>
        <v>NUM03230831050N</v>
      </c>
      <c r="G465" s="176" t="str">
        <f>VLOOKUP(C465,'Completar SOFSE'!$A$19:$E$462,5,0)</f>
        <v>Sello O ring Black de Caja Termostatica de motor diesel Caterpillar 3516B. Motor CAT 3516B. Loc SDD7</v>
      </c>
      <c r="H465" s="179" t="str">
        <f>VLOOKUP(C465,'Completar SOFSE'!$A$19:$F$462,6,0)</f>
        <v>3J-1907</v>
      </c>
      <c r="I465" s="64"/>
      <c r="J465" s="75"/>
      <c r="K465" s="75"/>
      <c r="L465" s="46">
        <f>I465*$D$60+J465*$D$60+K465*$D$60</f>
        <v>0</v>
      </c>
    </row>
    <row r="466" spans="2:12">
      <c r="B466" s="69" t="s">
        <v>40</v>
      </c>
      <c r="C466" s="183"/>
      <c r="D466" s="174"/>
      <c r="E466" s="174"/>
      <c r="F466" s="174"/>
      <c r="G466" s="177"/>
      <c r="H466" s="180"/>
      <c r="I466" s="61"/>
      <c r="J466" s="75"/>
      <c r="K466" s="75"/>
      <c r="L466" s="46">
        <f t="shared" ref="L466:L484" si="100">I466*$D$60+J466*$D$60+K466*$D$60</f>
        <v>0</v>
      </c>
    </row>
    <row r="467" spans="2:12">
      <c r="B467" s="69" t="s">
        <v>41</v>
      </c>
      <c r="C467" s="183"/>
      <c r="D467" s="174"/>
      <c r="E467" s="174"/>
      <c r="F467" s="174"/>
      <c r="G467" s="177"/>
      <c r="H467" s="180"/>
      <c r="I467" s="61"/>
      <c r="J467" s="75"/>
      <c r="K467" s="75"/>
      <c r="L467" s="46">
        <f t="shared" si="100"/>
        <v>0</v>
      </c>
    </row>
    <row r="468" spans="2:12">
      <c r="B468" s="69" t="s">
        <v>42</v>
      </c>
      <c r="C468" s="183"/>
      <c r="D468" s="174"/>
      <c r="E468" s="174"/>
      <c r="F468" s="174"/>
      <c r="G468" s="177"/>
      <c r="H468" s="180"/>
      <c r="I468" s="61"/>
      <c r="J468" s="48"/>
      <c r="K468" s="75"/>
      <c r="L468" s="46">
        <f t="shared" si="100"/>
        <v>0</v>
      </c>
    </row>
    <row r="469" spans="2:12" ht="13.5" thickBot="1">
      <c r="B469" s="104" t="s">
        <v>43</v>
      </c>
      <c r="C469" s="184"/>
      <c r="D469" s="175"/>
      <c r="E469" s="175"/>
      <c r="F469" s="175"/>
      <c r="G469" s="178"/>
      <c r="H469" s="181"/>
      <c r="I469" s="62"/>
      <c r="J469" s="51"/>
      <c r="K469" s="63"/>
      <c r="L469" s="52">
        <f t="shared" si="100"/>
        <v>0</v>
      </c>
    </row>
    <row r="470" spans="2:12">
      <c r="B470" s="68" t="s">
        <v>39</v>
      </c>
      <c r="C470" s="182">
        <f t="shared" ref="C470" si="101">+C465+1</f>
        <v>92</v>
      </c>
      <c r="D470" s="173">
        <f>VLOOKUP(C470,'Completar SOFSE'!$A$19:$E$462,2,0)</f>
        <v>47</v>
      </c>
      <c r="E470" s="173" t="str">
        <f>VLOOKUP(C470,'Completar SOFSE'!$A$19:$E$462,3,0)</f>
        <v>unidad</v>
      </c>
      <c r="F470" s="173" t="str">
        <f>VLOOKUP(C470,'Completar SOFSE'!$A$19:$E$462,4,0)</f>
        <v>NUM03230930160N</v>
      </c>
      <c r="G470" s="176" t="str">
        <f>VLOOKUP(C470,'Completar SOFSE'!$A$19:$E$462,5,0)</f>
        <v>O ring de respiracion de caja de cigüeñal. Sistema de lubricacion. Motor diesel Caterpillar 3516B</v>
      </c>
      <c r="H470" s="179" t="str">
        <f>VLOOKUP(C470,'Completar SOFSE'!$A$19:$F$462,6,0)</f>
        <v>33-6031</v>
      </c>
      <c r="I470" s="64"/>
      <c r="J470" s="75"/>
      <c r="K470" s="75"/>
      <c r="L470" s="46">
        <f t="shared" si="100"/>
        <v>0</v>
      </c>
    </row>
    <row r="471" spans="2:12">
      <c r="B471" s="69" t="s">
        <v>40</v>
      </c>
      <c r="C471" s="183"/>
      <c r="D471" s="174"/>
      <c r="E471" s="174"/>
      <c r="F471" s="174"/>
      <c r="G471" s="177"/>
      <c r="H471" s="180"/>
      <c r="I471" s="61"/>
      <c r="J471" s="75"/>
      <c r="K471" s="75"/>
      <c r="L471" s="46">
        <f t="shared" si="100"/>
        <v>0</v>
      </c>
    </row>
    <row r="472" spans="2:12">
      <c r="B472" s="69" t="s">
        <v>41</v>
      </c>
      <c r="C472" s="183"/>
      <c r="D472" s="174"/>
      <c r="E472" s="174"/>
      <c r="F472" s="174"/>
      <c r="G472" s="177"/>
      <c r="H472" s="180"/>
      <c r="I472" s="61"/>
      <c r="J472" s="75"/>
      <c r="K472" s="75"/>
      <c r="L472" s="46">
        <f t="shared" si="100"/>
        <v>0</v>
      </c>
    </row>
    <row r="473" spans="2:12">
      <c r="B473" s="69" t="s">
        <v>42</v>
      </c>
      <c r="C473" s="183"/>
      <c r="D473" s="174"/>
      <c r="E473" s="174"/>
      <c r="F473" s="174"/>
      <c r="G473" s="177"/>
      <c r="H473" s="180"/>
      <c r="I473" s="61"/>
      <c r="J473" s="48"/>
      <c r="K473" s="75"/>
      <c r="L473" s="46">
        <f t="shared" si="100"/>
        <v>0</v>
      </c>
    </row>
    <row r="474" spans="2:12" ht="13.5" thickBot="1">
      <c r="B474" s="104" t="s">
        <v>43</v>
      </c>
      <c r="C474" s="184"/>
      <c r="D474" s="175"/>
      <c r="E474" s="175"/>
      <c r="F474" s="175"/>
      <c r="G474" s="178"/>
      <c r="H474" s="181"/>
      <c r="I474" s="62"/>
      <c r="J474" s="51"/>
      <c r="K474" s="63"/>
      <c r="L474" s="52">
        <f t="shared" si="100"/>
        <v>0</v>
      </c>
    </row>
    <row r="475" spans="2:12">
      <c r="B475" s="68" t="s">
        <v>39</v>
      </c>
      <c r="C475" s="182">
        <f t="shared" ref="C475" si="102">+C470+1</f>
        <v>93</v>
      </c>
      <c r="D475" s="173">
        <f>VLOOKUP(C475,'Completar SOFSE'!$A$19:$E$462,2,0)</f>
        <v>20</v>
      </c>
      <c r="E475" s="173" t="str">
        <f>VLOOKUP(C475,'Completar SOFSE'!$A$19:$E$462,3,0)</f>
        <v>unidad</v>
      </c>
      <c r="F475" s="173" t="str">
        <f>VLOOKUP(C475,'Completar SOFSE'!$A$19:$E$462,4,0)</f>
        <v>NUM03230930200N</v>
      </c>
      <c r="G475" s="176" t="str">
        <f>VLOOKUP(C475,'Completar SOFSE'!$A$19:$E$462,5,0)</f>
        <v>O ring de cobertor de drenaje de aceite. Carter de lubricante del motor. Motor Caterpillar 3516B</v>
      </c>
      <c r="H475" s="179" t="str">
        <f>VLOOKUP(C475,'Completar SOFSE'!$A$19:$F$462,6,0)</f>
        <v>125-9794</v>
      </c>
      <c r="I475" s="64"/>
      <c r="J475" s="75"/>
      <c r="K475" s="75"/>
      <c r="L475" s="46">
        <f t="shared" si="100"/>
        <v>0</v>
      </c>
    </row>
    <row r="476" spans="2:12">
      <c r="B476" s="69" t="s">
        <v>40</v>
      </c>
      <c r="C476" s="183"/>
      <c r="D476" s="174"/>
      <c r="E476" s="174"/>
      <c r="F476" s="174"/>
      <c r="G476" s="177"/>
      <c r="H476" s="180"/>
      <c r="I476" s="61"/>
      <c r="J476" s="75"/>
      <c r="K476" s="75"/>
      <c r="L476" s="46">
        <f t="shared" si="100"/>
        <v>0</v>
      </c>
    </row>
    <row r="477" spans="2:12">
      <c r="B477" s="69" t="s">
        <v>41</v>
      </c>
      <c r="C477" s="183"/>
      <c r="D477" s="174"/>
      <c r="E477" s="174"/>
      <c r="F477" s="174"/>
      <c r="G477" s="177"/>
      <c r="H477" s="180"/>
      <c r="I477" s="61"/>
      <c r="J477" s="75"/>
      <c r="K477" s="75"/>
      <c r="L477" s="46">
        <f t="shared" si="100"/>
        <v>0</v>
      </c>
    </row>
    <row r="478" spans="2:12">
      <c r="B478" s="69" t="s">
        <v>42</v>
      </c>
      <c r="C478" s="183"/>
      <c r="D478" s="174"/>
      <c r="E478" s="174"/>
      <c r="F478" s="174"/>
      <c r="G478" s="177"/>
      <c r="H478" s="180"/>
      <c r="I478" s="61"/>
      <c r="J478" s="48"/>
      <c r="K478" s="75"/>
      <c r="L478" s="46">
        <f t="shared" si="100"/>
        <v>0</v>
      </c>
    </row>
    <row r="479" spans="2:12" ht="13.5" thickBot="1">
      <c r="B479" s="104" t="s">
        <v>43</v>
      </c>
      <c r="C479" s="184"/>
      <c r="D479" s="175"/>
      <c r="E479" s="175"/>
      <c r="F479" s="175"/>
      <c r="G479" s="178"/>
      <c r="H479" s="181"/>
      <c r="I479" s="62"/>
      <c r="J479" s="51"/>
      <c r="K479" s="63"/>
      <c r="L479" s="52">
        <f t="shared" si="100"/>
        <v>0</v>
      </c>
    </row>
    <row r="480" spans="2:12">
      <c r="B480" s="68" t="s">
        <v>39</v>
      </c>
      <c r="C480" s="182">
        <f t="shared" ref="C480" si="103">+C475+1</f>
        <v>94</v>
      </c>
      <c r="D480" s="173">
        <f>VLOOKUP(C480,'Completar SOFSE'!$A$19:$E$462,2,0)</f>
        <v>14</v>
      </c>
      <c r="E480" s="173" t="str">
        <f>VLOOKUP(C480,'Completar SOFSE'!$A$19:$E$462,3,0)</f>
        <v>unidad</v>
      </c>
      <c r="F480" s="173" t="str">
        <f>VLOOKUP(C480,'Completar SOFSE'!$A$19:$E$462,4,0)</f>
        <v>NUM03230930310N</v>
      </c>
      <c r="G480" s="176" t="str">
        <f>VLOOKUP(C480,'Completar SOFSE'!$A$19:$E$462,5,0)</f>
        <v>O ring de cubierta con tapon. Carter de block de cilindros. Motor diesel Caterpillar 3516B. SDD7</v>
      </c>
      <c r="H480" s="179" t="str">
        <f>VLOOKUP(C480,'Completar SOFSE'!$A$19:$F$462,6,0)</f>
        <v>6V-7351</v>
      </c>
      <c r="I480" s="64"/>
      <c r="J480" s="75"/>
      <c r="K480" s="75"/>
      <c r="L480" s="46">
        <f t="shared" si="100"/>
        <v>0</v>
      </c>
    </row>
    <row r="481" spans="2:12">
      <c r="B481" s="69" t="s">
        <v>40</v>
      </c>
      <c r="C481" s="183"/>
      <c r="D481" s="174"/>
      <c r="E481" s="174"/>
      <c r="F481" s="174"/>
      <c r="G481" s="177"/>
      <c r="H481" s="180"/>
      <c r="I481" s="61"/>
      <c r="J481" s="75"/>
      <c r="K481" s="75"/>
      <c r="L481" s="46">
        <f t="shared" si="100"/>
        <v>0</v>
      </c>
    </row>
    <row r="482" spans="2:12">
      <c r="B482" s="69" t="s">
        <v>41</v>
      </c>
      <c r="C482" s="183"/>
      <c r="D482" s="174"/>
      <c r="E482" s="174"/>
      <c r="F482" s="174"/>
      <c r="G482" s="177"/>
      <c r="H482" s="180"/>
      <c r="I482" s="61"/>
      <c r="J482" s="75"/>
      <c r="K482" s="75"/>
      <c r="L482" s="46">
        <f t="shared" si="100"/>
        <v>0</v>
      </c>
    </row>
    <row r="483" spans="2:12">
      <c r="B483" s="69" t="s">
        <v>42</v>
      </c>
      <c r="C483" s="183"/>
      <c r="D483" s="174"/>
      <c r="E483" s="174"/>
      <c r="F483" s="174"/>
      <c r="G483" s="177"/>
      <c r="H483" s="180"/>
      <c r="I483" s="61"/>
      <c r="J483" s="48"/>
      <c r="K483" s="75"/>
      <c r="L483" s="46">
        <f t="shared" si="100"/>
        <v>0</v>
      </c>
    </row>
    <row r="484" spans="2:12" ht="13.5" thickBot="1">
      <c r="B484" s="104" t="s">
        <v>43</v>
      </c>
      <c r="C484" s="184"/>
      <c r="D484" s="175"/>
      <c r="E484" s="175"/>
      <c r="F484" s="175"/>
      <c r="G484" s="178"/>
      <c r="H484" s="181"/>
      <c r="I484" s="62"/>
      <c r="J484" s="51"/>
      <c r="K484" s="63"/>
      <c r="L484" s="52">
        <f t="shared" si="100"/>
        <v>0</v>
      </c>
    </row>
    <row r="485" spans="2:12">
      <c r="B485" s="68" t="s">
        <v>39</v>
      </c>
      <c r="C485" s="182">
        <f>+C480+1</f>
        <v>95</v>
      </c>
      <c r="D485" s="173">
        <f>VLOOKUP(C485,'Completar SOFSE'!$A$19:$E$462,2,0)</f>
        <v>82</v>
      </c>
      <c r="E485" s="173" t="str">
        <f>VLOOKUP(C485,'Completar SOFSE'!$A$19:$E$462,3,0)</f>
        <v>unidad</v>
      </c>
      <c r="F485" s="173" t="str">
        <f>VLOOKUP(C485,'Completar SOFSE'!$A$19:$E$462,4,0)</f>
        <v>NUM03231002160N</v>
      </c>
      <c r="G485" s="176" t="str">
        <f>VLOOKUP(C485,'Completar SOFSE'!$A$19:$E$462,5,0)</f>
        <v>O ring codo de manguera. Sistema cierre de aire. Sistema de admision/escape. Motor Caterpillar. SDD7</v>
      </c>
      <c r="H485" s="179" t="str">
        <f>VLOOKUP(C485,'Completar SOFSE'!$A$19:$F$462,6,0)</f>
        <v>6V-5048</v>
      </c>
      <c r="I485" s="64"/>
      <c r="J485" s="75"/>
      <c r="K485" s="75"/>
      <c r="L485" s="46">
        <f>I485*$D$60+J485*$D$60+K485*$D$60</f>
        <v>0</v>
      </c>
    </row>
    <row r="486" spans="2:12">
      <c r="B486" s="69" t="s">
        <v>40</v>
      </c>
      <c r="C486" s="183"/>
      <c r="D486" s="174"/>
      <c r="E486" s="174"/>
      <c r="F486" s="174"/>
      <c r="G486" s="177"/>
      <c r="H486" s="180"/>
      <c r="I486" s="61"/>
      <c r="J486" s="75"/>
      <c r="K486" s="75"/>
      <c r="L486" s="46">
        <f t="shared" ref="L486:L504" si="104">I486*$D$60+J486*$D$60+K486*$D$60</f>
        <v>0</v>
      </c>
    </row>
    <row r="487" spans="2:12">
      <c r="B487" s="69" t="s">
        <v>41</v>
      </c>
      <c r="C487" s="183"/>
      <c r="D487" s="174"/>
      <c r="E487" s="174"/>
      <c r="F487" s="174"/>
      <c r="G487" s="177"/>
      <c r="H487" s="180"/>
      <c r="I487" s="61"/>
      <c r="J487" s="75"/>
      <c r="K487" s="75"/>
      <c r="L487" s="46">
        <f t="shared" si="104"/>
        <v>0</v>
      </c>
    </row>
    <row r="488" spans="2:12">
      <c r="B488" s="69" t="s">
        <v>42</v>
      </c>
      <c r="C488" s="183"/>
      <c r="D488" s="174"/>
      <c r="E488" s="174"/>
      <c r="F488" s="174"/>
      <c r="G488" s="177"/>
      <c r="H488" s="180"/>
      <c r="I488" s="61"/>
      <c r="J488" s="48"/>
      <c r="K488" s="75"/>
      <c r="L488" s="46">
        <f t="shared" si="104"/>
        <v>0</v>
      </c>
    </row>
    <row r="489" spans="2:12" ht="13.5" thickBot="1">
      <c r="B489" s="104" t="s">
        <v>43</v>
      </c>
      <c r="C489" s="184"/>
      <c r="D489" s="175"/>
      <c r="E489" s="175"/>
      <c r="F489" s="175"/>
      <c r="G489" s="178"/>
      <c r="H489" s="181"/>
      <c r="I489" s="62"/>
      <c r="J489" s="51"/>
      <c r="K489" s="63"/>
      <c r="L489" s="52">
        <f t="shared" si="104"/>
        <v>0</v>
      </c>
    </row>
    <row r="490" spans="2:12">
      <c r="B490" s="68" t="s">
        <v>39</v>
      </c>
      <c r="C490" s="182">
        <f t="shared" ref="C490" si="105">+C485+1</f>
        <v>96</v>
      </c>
      <c r="D490" s="173">
        <f>VLOOKUP(C490,'Completar SOFSE'!$A$19:$E$462,2,0)</f>
        <v>145</v>
      </c>
      <c r="E490" s="173" t="str">
        <f>VLOOKUP(C490,'Completar SOFSE'!$A$19:$E$462,3,0)</f>
        <v>unidad</v>
      </c>
      <c r="F490" s="173" t="str">
        <f>VLOOKUP(C490,'Completar SOFSE'!$A$19:$E$462,4,0)</f>
        <v>NUM03231002170N</v>
      </c>
      <c r="G490" s="176" t="str">
        <f>VLOOKUP(C490,'Completar SOFSE'!$A$19:$E$462,5,0)</f>
        <v>O ring de filtro combustible/cañerias de inyeccion/cebador/sensor de cebado. Motor Caterpillar. SDD7</v>
      </c>
      <c r="H490" s="179" t="str">
        <f>VLOOKUP(C490,'Completar SOFSE'!$A$19:$F$462,6,0)</f>
        <v>6V-5049</v>
      </c>
      <c r="I490" s="64"/>
      <c r="J490" s="75"/>
      <c r="K490" s="75"/>
      <c r="L490" s="46">
        <f t="shared" si="104"/>
        <v>0</v>
      </c>
    </row>
    <row r="491" spans="2:12">
      <c r="B491" s="69" t="s">
        <v>40</v>
      </c>
      <c r="C491" s="183"/>
      <c r="D491" s="174"/>
      <c r="E491" s="174"/>
      <c r="F491" s="174"/>
      <c r="G491" s="177"/>
      <c r="H491" s="180"/>
      <c r="I491" s="61"/>
      <c r="J491" s="75"/>
      <c r="K491" s="75"/>
      <c r="L491" s="46">
        <f t="shared" si="104"/>
        <v>0</v>
      </c>
    </row>
    <row r="492" spans="2:12">
      <c r="B492" s="69" t="s">
        <v>41</v>
      </c>
      <c r="C492" s="183"/>
      <c r="D492" s="174"/>
      <c r="E492" s="174"/>
      <c r="F492" s="174"/>
      <c r="G492" s="177"/>
      <c r="H492" s="180"/>
      <c r="I492" s="61"/>
      <c r="J492" s="75"/>
      <c r="K492" s="75"/>
      <c r="L492" s="46">
        <f t="shared" si="104"/>
        <v>0</v>
      </c>
    </row>
    <row r="493" spans="2:12">
      <c r="B493" s="69" t="s">
        <v>42</v>
      </c>
      <c r="C493" s="183"/>
      <c r="D493" s="174"/>
      <c r="E493" s="174"/>
      <c r="F493" s="174"/>
      <c r="G493" s="177"/>
      <c r="H493" s="180"/>
      <c r="I493" s="61"/>
      <c r="J493" s="48"/>
      <c r="K493" s="75"/>
      <c r="L493" s="46">
        <f t="shared" si="104"/>
        <v>0</v>
      </c>
    </row>
    <row r="494" spans="2:12" ht="13.5" thickBot="1">
      <c r="B494" s="104" t="s">
        <v>43</v>
      </c>
      <c r="C494" s="184"/>
      <c r="D494" s="175"/>
      <c r="E494" s="175"/>
      <c r="F494" s="175"/>
      <c r="G494" s="178"/>
      <c r="H494" s="181"/>
      <c r="I494" s="62"/>
      <c r="J494" s="51"/>
      <c r="K494" s="63"/>
      <c r="L494" s="52">
        <f t="shared" si="104"/>
        <v>0</v>
      </c>
    </row>
    <row r="495" spans="2:12">
      <c r="B495" s="68" t="s">
        <v>39</v>
      </c>
      <c r="C495" s="182">
        <f t="shared" ref="C495" si="106">+C490+1</f>
        <v>97</v>
      </c>
      <c r="D495" s="173">
        <f>VLOOKUP(C495,'Completar SOFSE'!$A$19:$E$462,2,0)</f>
        <v>12</v>
      </c>
      <c r="E495" s="173" t="str">
        <f>VLOOKUP(C495,'Completar SOFSE'!$A$19:$E$462,3,0)</f>
        <v>unidad</v>
      </c>
      <c r="F495" s="173" t="str">
        <f>VLOOKUP(C495,'Completar SOFSE'!$A$19:$E$462,4,0)</f>
        <v>NUM03230830510N</v>
      </c>
      <c r="G495" s="176" t="str">
        <f>VLOOKUP(C495,'Completar SOFSE'!$A$19:$E$462,5,0)</f>
        <v>Sensor de temperatura. Sistema de refrigeracion. Motor diesel Caterpillar 3516B. Loc CSR SDD7</v>
      </c>
      <c r="H495" s="179" t="str">
        <f>VLOOKUP(C495,'Completar SOFSE'!$A$19:$F$462,6,0)</f>
        <v>102-2240</v>
      </c>
      <c r="I495" s="64"/>
      <c r="J495" s="75"/>
      <c r="K495" s="75"/>
      <c r="L495" s="46">
        <f t="shared" si="104"/>
        <v>0</v>
      </c>
    </row>
    <row r="496" spans="2:12">
      <c r="B496" s="69" t="s">
        <v>40</v>
      </c>
      <c r="C496" s="183"/>
      <c r="D496" s="174"/>
      <c r="E496" s="174"/>
      <c r="F496" s="174"/>
      <c r="G496" s="177"/>
      <c r="H496" s="180"/>
      <c r="I496" s="61"/>
      <c r="J496" s="75"/>
      <c r="K496" s="75"/>
      <c r="L496" s="46">
        <f t="shared" si="104"/>
        <v>0</v>
      </c>
    </row>
    <row r="497" spans="2:12">
      <c r="B497" s="69" t="s">
        <v>41</v>
      </c>
      <c r="C497" s="183"/>
      <c r="D497" s="174"/>
      <c r="E497" s="174"/>
      <c r="F497" s="174"/>
      <c r="G497" s="177"/>
      <c r="H497" s="180"/>
      <c r="I497" s="61"/>
      <c r="J497" s="75"/>
      <c r="K497" s="75"/>
      <c r="L497" s="46">
        <f t="shared" si="104"/>
        <v>0</v>
      </c>
    </row>
    <row r="498" spans="2:12">
      <c r="B498" s="69" t="s">
        <v>42</v>
      </c>
      <c r="C498" s="183"/>
      <c r="D498" s="174"/>
      <c r="E498" s="174"/>
      <c r="F498" s="174"/>
      <c r="G498" s="177"/>
      <c r="H498" s="180"/>
      <c r="I498" s="61"/>
      <c r="J498" s="48"/>
      <c r="K498" s="75"/>
      <c r="L498" s="46">
        <f t="shared" si="104"/>
        <v>0</v>
      </c>
    </row>
    <row r="499" spans="2:12" ht="13.5" thickBot="1">
      <c r="B499" s="104" t="s">
        <v>43</v>
      </c>
      <c r="C499" s="184"/>
      <c r="D499" s="175"/>
      <c r="E499" s="175"/>
      <c r="F499" s="175"/>
      <c r="G499" s="178"/>
      <c r="H499" s="181"/>
      <c r="I499" s="62"/>
      <c r="J499" s="51"/>
      <c r="K499" s="63"/>
      <c r="L499" s="52">
        <f t="shared" si="104"/>
        <v>0</v>
      </c>
    </row>
    <row r="500" spans="2:12">
      <c r="B500" s="68" t="s">
        <v>39</v>
      </c>
      <c r="C500" s="182">
        <f t="shared" ref="C500" si="107">+C495+1</f>
        <v>98</v>
      </c>
      <c r="D500" s="173">
        <f>VLOOKUP(C500,'Completar SOFSE'!$A$19:$E$462,2,0)</f>
        <v>16</v>
      </c>
      <c r="E500" s="173" t="str">
        <f>VLOOKUP(C500,'Completar SOFSE'!$A$19:$E$462,3,0)</f>
        <v>unidad</v>
      </c>
      <c r="F500" s="173" t="str">
        <f>VLOOKUP(C500,'Completar SOFSE'!$A$19:$E$462,4,0)</f>
        <v>NUM03231002120N</v>
      </c>
      <c r="G500" s="176" t="str">
        <f>VLOOKUP(C500,'Completar SOFSE'!$A$19:$E$462,5,0)</f>
        <v>Sensor de presion de tapa de cigüeñal, atmosferica y turbo cargador. Motor diesel Caterpillar 3516B</v>
      </c>
      <c r="H500" s="179" t="str">
        <f>VLOOKUP(C500,'Completar SOFSE'!$A$19:$F$462,6,0)</f>
        <v>161-9926</v>
      </c>
      <c r="I500" s="64"/>
      <c r="J500" s="75"/>
      <c r="K500" s="75"/>
      <c r="L500" s="46">
        <f t="shared" si="104"/>
        <v>0</v>
      </c>
    </row>
    <row r="501" spans="2:12">
      <c r="B501" s="69" t="s">
        <v>40</v>
      </c>
      <c r="C501" s="183"/>
      <c r="D501" s="174"/>
      <c r="E501" s="174"/>
      <c r="F501" s="174"/>
      <c r="G501" s="177"/>
      <c r="H501" s="180"/>
      <c r="I501" s="61"/>
      <c r="J501" s="75"/>
      <c r="K501" s="75"/>
      <c r="L501" s="46">
        <f t="shared" si="104"/>
        <v>0</v>
      </c>
    </row>
    <row r="502" spans="2:12">
      <c r="B502" s="69" t="s">
        <v>41</v>
      </c>
      <c r="C502" s="183"/>
      <c r="D502" s="174"/>
      <c r="E502" s="174"/>
      <c r="F502" s="174"/>
      <c r="G502" s="177"/>
      <c r="H502" s="180"/>
      <c r="I502" s="61"/>
      <c r="J502" s="75"/>
      <c r="K502" s="75"/>
      <c r="L502" s="46">
        <f t="shared" si="104"/>
        <v>0</v>
      </c>
    </row>
    <row r="503" spans="2:12">
      <c r="B503" s="69" t="s">
        <v>42</v>
      </c>
      <c r="C503" s="183"/>
      <c r="D503" s="174"/>
      <c r="E503" s="174"/>
      <c r="F503" s="174"/>
      <c r="G503" s="177"/>
      <c r="H503" s="180"/>
      <c r="I503" s="61"/>
      <c r="J503" s="48"/>
      <c r="K503" s="75"/>
      <c r="L503" s="46">
        <f t="shared" si="104"/>
        <v>0</v>
      </c>
    </row>
    <row r="504" spans="2:12" ht="13.5" thickBot="1">
      <c r="B504" s="104" t="s">
        <v>43</v>
      </c>
      <c r="C504" s="184"/>
      <c r="D504" s="175"/>
      <c r="E504" s="175"/>
      <c r="F504" s="175"/>
      <c r="G504" s="178"/>
      <c r="H504" s="181"/>
      <c r="I504" s="62"/>
      <c r="J504" s="51"/>
      <c r="K504" s="63"/>
      <c r="L504" s="52">
        <f t="shared" si="104"/>
        <v>0</v>
      </c>
    </row>
    <row r="505" spans="2:12">
      <c r="B505" s="68" t="s">
        <v>39</v>
      </c>
      <c r="C505" s="182">
        <f>+C500+1</f>
        <v>99</v>
      </c>
      <c r="D505" s="173">
        <f>VLOOKUP(C505,'Completar SOFSE'!$A$19:$E$462,2,0)</f>
        <v>12</v>
      </c>
      <c r="E505" s="173" t="str">
        <f>VLOOKUP(C505,'Completar SOFSE'!$A$19:$E$462,3,0)</f>
        <v>unidad</v>
      </c>
      <c r="F505" s="173" t="str">
        <f>VLOOKUP(C505,'Completar SOFSE'!$A$19:$E$462,4,0)</f>
        <v>NUM03231002130N</v>
      </c>
      <c r="G505" s="176" t="str">
        <f>VLOOKUP(C505,'Completar SOFSE'!$A$19:$E$462,5,0)</f>
        <v>Sensor de velocidad del motor y de tiempo de calibracion. Sistema de arranque. Caterpillar 3516B.</v>
      </c>
      <c r="H505" s="179" t="str">
        <f>VLOOKUP(C505,'Completar SOFSE'!$A$19:$F$462,6,0)</f>
        <v>189-5746</v>
      </c>
      <c r="I505" s="64"/>
      <c r="J505" s="75"/>
      <c r="K505" s="75"/>
      <c r="L505" s="46">
        <f>I505*$D$60+J505*$D$60+K505*$D$60</f>
        <v>0</v>
      </c>
    </row>
    <row r="506" spans="2:12">
      <c r="B506" s="69" t="s">
        <v>40</v>
      </c>
      <c r="C506" s="183"/>
      <c r="D506" s="174"/>
      <c r="E506" s="174"/>
      <c r="F506" s="174"/>
      <c r="G506" s="177"/>
      <c r="H506" s="180"/>
      <c r="I506" s="61"/>
      <c r="J506" s="75"/>
      <c r="K506" s="75"/>
      <c r="L506" s="46">
        <f t="shared" ref="L506:L524" si="108">I506*$D$60+J506*$D$60+K506*$D$60</f>
        <v>0</v>
      </c>
    </row>
    <row r="507" spans="2:12">
      <c r="B507" s="69" t="s">
        <v>41</v>
      </c>
      <c r="C507" s="183"/>
      <c r="D507" s="174"/>
      <c r="E507" s="174"/>
      <c r="F507" s="174"/>
      <c r="G507" s="177"/>
      <c r="H507" s="180"/>
      <c r="I507" s="61"/>
      <c r="J507" s="75"/>
      <c r="K507" s="75"/>
      <c r="L507" s="46">
        <f t="shared" si="108"/>
        <v>0</v>
      </c>
    </row>
    <row r="508" spans="2:12">
      <c r="B508" s="69" t="s">
        <v>42</v>
      </c>
      <c r="C508" s="183"/>
      <c r="D508" s="174"/>
      <c r="E508" s="174"/>
      <c r="F508" s="174"/>
      <c r="G508" s="177"/>
      <c r="H508" s="180"/>
      <c r="I508" s="61"/>
      <c r="J508" s="48"/>
      <c r="K508" s="75"/>
      <c r="L508" s="46">
        <f t="shared" si="108"/>
        <v>0</v>
      </c>
    </row>
    <row r="509" spans="2:12" ht="13.5" thickBot="1">
      <c r="B509" s="104" t="s">
        <v>43</v>
      </c>
      <c r="C509" s="184"/>
      <c r="D509" s="175"/>
      <c r="E509" s="175"/>
      <c r="F509" s="175"/>
      <c r="G509" s="178"/>
      <c r="H509" s="181"/>
      <c r="I509" s="62"/>
      <c r="J509" s="51"/>
      <c r="K509" s="63"/>
      <c r="L509" s="52">
        <f t="shared" si="108"/>
        <v>0</v>
      </c>
    </row>
    <row r="510" spans="2:12">
      <c r="B510" s="68" t="s">
        <v>39</v>
      </c>
      <c r="C510" s="182">
        <f t="shared" ref="C510" si="109">+C505+1</f>
        <v>100</v>
      </c>
      <c r="D510" s="173">
        <f>VLOOKUP(C510,'Completar SOFSE'!$A$19:$E$462,2,0)</f>
        <v>12</v>
      </c>
      <c r="E510" s="173" t="str">
        <f>VLOOKUP(C510,'Completar SOFSE'!$A$19:$E$462,3,0)</f>
        <v>unidad</v>
      </c>
      <c r="F510" s="173" t="str">
        <f>VLOOKUP(C510,'Completar SOFSE'!$A$19:$E$462,4,0)</f>
        <v>NUM03231002140N</v>
      </c>
      <c r="G510" s="176" t="str">
        <f>VLOOKUP(C510,'Completar SOFSE'!$A$19:$E$462,5,0)</f>
        <v>Sensor de presion a la salida del turbocargador. Sistema de arranque. Motor diesel Caterpillar 3516B</v>
      </c>
      <c r="H510" s="179" t="str">
        <f>VLOOKUP(C510,'Completar SOFSE'!$A$19:$F$462,6,0)</f>
        <v>194-6724</v>
      </c>
      <c r="I510" s="64"/>
      <c r="J510" s="75"/>
      <c r="K510" s="75"/>
      <c r="L510" s="46">
        <f t="shared" si="108"/>
        <v>0</v>
      </c>
    </row>
    <row r="511" spans="2:12">
      <c r="B511" s="69" t="s">
        <v>40</v>
      </c>
      <c r="C511" s="183"/>
      <c r="D511" s="174"/>
      <c r="E511" s="174"/>
      <c r="F511" s="174"/>
      <c r="G511" s="177"/>
      <c r="H511" s="180"/>
      <c r="I511" s="61"/>
      <c r="J511" s="75"/>
      <c r="K511" s="75"/>
      <c r="L511" s="46">
        <f t="shared" si="108"/>
        <v>0</v>
      </c>
    </row>
    <row r="512" spans="2:12">
      <c r="B512" s="69" t="s">
        <v>41</v>
      </c>
      <c r="C512" s="183"/>
      <c r="D512" s="174"/>
      <c r="E512" s="174"/>
      <c r="F512" s="174"/>
      <c r="G512" s="177"/>
      <c r="H512" s="180"/>
      <c r="I512" s="61"/>
      <c r="J512" s="75"/>
      <c r="K512" s="75"/>
      <c r="L512" s="46">
        <f t="shared" si="108"/>
        <v>0</v>
      </c>
    </row>
    <row r="513" spans="2:12">
      <c r="B513" s="69" t="s">
        <v>42</v>
      </c>
      <c r="C513" s="183"/>
      <c r="D513" s="174"/>
      <c r="E513" s="174"/>
      <c r="F513" s="174"/>
      <c r="G513" s="177"/>
      <c r="H513" s="180"/>
      <c r="I513" s="61"/>
      <c r="J513" s="48"/>
      <c r="K513" s="75"/>
      <c r="L513" s="46">
        <f t="shared" si="108"/>
        <v>0</v>
      </c>
    </row>
    <row r="514" spans="2:12" ht="13.5" thickBot="1">
      <c r="B514" s="104" t="s">
        <v>43</v>
      </c>
      <c r="C514" s="184"/>
      <c r="D514" s="175"/>
      <c r="E514" s="175"/>
      <c r="F514" s="175"/>
      <c r="G514" s="178"/>
      <c r="H514" s="181"/>
      <c r="I514" s="62"/>
      <c r="J514" s="51"/>
      <c r="K514" s="63"/>
      <c r="L514" s="52">
        <f t="shared" si="108"/>
        <v>0</v>
      </c>
    </row>
    <row r="515" spans="2:12">
      <c r="B515" s="68" t="s">
        <v>39</v>
      </c>
      <c r="C515" s="182">
        <f t="shared" ref="C515" si="110">+C510+1</f>
        <v>101</v>
      </c>
      <c r="D515" s="173">
        <f>VLOOKUP(C515,'Completar SOFSE'!$A$19:$E$462,2,0)</f>
        <v>12</v>
      </c>
      <c r="E515" s="173" t="str">
        <f>VLOOKUP(C515,'Completar SOFSE'!$A$19:$E$462,3,0)</f>
        <v>unidad</v>
      </c>
      <c r="F515" s="173" t="str">
        <f>VLOOKUP(C515,'Completar SOFSE'!$A$19:$E$462,4,0)</f>
        <v>NUM03231002150N</v>
      </c>
      <c r="G515" s="176" t="str">
        <f>VLOOKUP(C515,'Completar SOFSE'!$A$19:$E$462,5,0)</f>
        <v>Sensor de presion p/ combustible y aceite (Filtrado y sin filtrar). Sistema de arranque. Motor 3516B</v>
      </c>
      <c r="H515" s="179" t="str">
        <f>VLOOKUP(C515,'Completar SOFSE'!$A$19:$F$462,6,0)</f>
        <v>194-6725</v>
      </c>
      <c r="I515" s="64"/>
      <c r="J515" s="75"/>
      <c r="K515" s="75"/>
      <c r="L515" s="46">
        <f t="shared" si="108"/>
        <v>0</v>
      </c>
    </row>
    <row r="516" spans="2:12">
      <c r="B516" s="69" t="s">
        <v>40</v>
      </c>
      <c r="C516" s="183"/>
      <c r="D516" s="174"/>
      <c r="E516" s="174"/>
      <c r="F516" s="174"/>
      <c r="G516" s="177"/>
      <c r="H516" s="180"/>
      <c r="I516" s="61"/>
      <c r="J516" s="75"/>
      <c r="K516" s="75"/>
      <c r="L516" s="46">
        <f t="shared" si="108"/>
        <v>0</v>
      </c>
    </row>
    <row r="517" spans="2:12">
      <c r="B517" s="69" t="s">
        <v>41</v>
      </c>
      <c r="C517" s="183"/>
      <c r="D517" s="174"/>
      <c r="E517" s="174"/>
      <c r="F517" s="174"/>
      <c r="G517" s="177"/>
      <c r="H517" s="180"/>
      <c r="I517" s="61"/>
      <c r="J517" s="75"/>
      <c r="K517" s="75"/>
      <c r="L517" s="46">
        <f t="shared" si="108"/>
        <v>0</v>
      </c>
    </row>
    <row r="518" spans="2:12">
      <c r="B518" s="69" t="s">
        <v>42</v>
      </c>
      <c r="C518" s="183"/>
      <c r="D518" s="174"/>
      <c r="E518" s="174"/>
      <c r="F518" s="174"/>
      <c r="G518" s="177"/>
      <c r="H518" s="180"/>
      <c r="I518" s="61"/>
      <c r="J518" s="48"/>
      <c r="K518" s="75"/>
      <c r="L518" s="46">
        <f t="shared" si="108"/>
        <v>0</v>
      </c>
    </row>
    <row r="519" spans="2:12" ht="13.5" thickBot="1">
      <c r="B519" s="104" t="s">
        <v>43</v>
      </c>
      <c r="C519" s="184"/>
      <c r="D519" s="175"/>
      <c r="E519" s="175"/>
      <c r="F519" s="175"/>
      <c r="G519" s="178"/>
      <c r="H519" s="181"/>
      <c r="I519" s="62"/>
      <c r="J519" s="51"/>
      <c r="K519" s="63"/>
      <c r="L519" s="52">
        <f t="shared" si="108"/>
        <v>0</v>
      </c>
    </row>
    <row r="520" spans="2:12">
      <c r="B520" s="68" t="s">
        <v>39</v>
      </c>
      <c r="C520" s="182">
        <f t="shared" ref="C520" si="111">+C515+1</f>
        <v>102</v>
      </c>
      <c r="D520" s="173">
        <f>VLOOKUP(C520,'Completar SOFSE'!$A$19:$E$462,2,0)</f>
        <v>14</v>
      </c>
      <c r="E520" s="173" t="str">
        <f>VLOOKUP(C520,'Completar SOFSE'!$A$19:$E$462,3,0)</f>
        <v>unidad</v>
      </c>
      <c r="F520" s="173" t="str">
        <f>VLOOKUP(C520,'Completar SOFSE'!$A$19:$E$462,4,0)</f>
        <v>NUM03231012000N</v>
      </c>
      <c r="G520" s="176" t="str">
        <f>VLOOKUP(C520,'Completar SOFSE'!$A$19:$E$462,5,0)</f>
        <v>Sensor de sincronizacion y calibracion de velocidad. Motor Caterpillar 3516B. Loc CSR SDD7</v>
      </c>
      <c r="H520" s="179" t="str">
        <f>VLOOKUP(C520,'Completar SOFSE'!$A$19:$F$462,6,0)</f>
        <v>9X-5392</v>
      </c>
      <c r="I520" s="64"/>
      <c r="J520" s="75"/>
      <c r="K520" s="75"/>
      <c r="L520" s="46">
        <f t="shared" si="108"/>
        <v>0</v>
      </c>
    </row>
    <row r="521" spans="2:12">
      <c r="B521" s="69" t="s">
        <v>40</v>
      </c>
      <c r="C521" s="183"/>
      <c r="D521" s="174"/>
      <c r="E521" s="174"/>
      <c r="F521" s="174"/>
      <c r="G521" s="177"/>
      <c r="H521" s="180"/>
      <c r="I521" s="61"/>
      <c r="J521" s="75"/>
      <c r="K521" s="75"/>
      <c r="L521" s="46">
        <f t="shared" si="108"/>
        <v>0</v>
      </c>
    </row>
    <row r="522" spans="2:12">
      <c r="B522" s="69" t="s">
        <v>41</v>
      </c>
      <c r="C522" s="183"/>
      <c r="D522" s="174"/>
      <c r="E522" s="174"/>
      <c r="F522" s="174"/>
      <c r="G522" s="177"/>
      <c r="H522" s="180"/>
      <c r="I522" s="61"/>
      <c r="J522" s="75"/>
      <c r="K522" s="75"/>
      <c r="L522" s="46">
        <f t="shared" si="108"/>
        <v>0</v>
      </c>
    </row>
    <row r="523" spans="2:12">
      <c r="B523" s="69" t="s">
        <v>42</v>
      </c>
      <c r="C523" s="183"/>
      <c r="D523" s="174"/>
      <c r="E523" s="174"/>
      <c r="F523" s="174"/>
      <c r="G523" s="177"/>
      <c r="H523" s="180"/>
      <c r="I523" s="61"/>
      <c r="J523" s="48"/>
      <c r="K523" s="75"/>
      <c r="L523" s="46">
        <f t="shared" si="108"/>
        <v>0</v>
      </c>
    </row>
    <row r="524" spans="2:12" ht="13.5" thickBot="1">
      <c r="B524" s="104" t="s">
        <v>43</v>
      </c>
      <c r="C524" s="184"/>
      <c r="D524" s="175"/>
      <c r="E524" s="175"/>
      <c r="F524" s="175"/>
      <c r="G524" s="178"/>
      <c r="H524" s="181"/>
      <c r="I524" s="62"/>
      <c r="J524" s="51"/>
      <c r="K524" s="63"/>
      <c r="L524" s="52">
        <f t="shared" si="108"/>
        <v>0</v>
      </c>
    </row>
    <row r="525" spans="2:12">
      <c r="B525" s="68" t="s">
        <v>39</v>
      </c>
      <c r="C525" s="182">
        <f>+C520+1</f>
        <v>103</v>
      </c>
      <c r="D525" s="173">
        <f>VLOOKUP(C525,'Completar SOFSE'!$A$19:$E$462,2,0)</f>
        <v>14</v>
      </c>
      <c r="E525" s="173" t="str">
        <f>VLOOKUP(C525,'Completar SOFSE'!$A$19:$E$462,3,0)</f>
        <v>unidad</v>
      </c>
      <c r="F525" s="173" t="str">
        <f>VLOOKUP(C525,'Completar SOFSE'!$A$19:$E$462,4,0)</f>
        <v>NUM03231012010N</v>
      </c>
      <c r="G525" s="176" t="str">
        <f>VLOOKUP(C525,'Completar SOFSE'!$A$19:$E$462,5,0)</f>
        <v>Sensores Digital Velocidad Secundario/Calibracion - Primario/Calibracion. Motor CAT 3516B.Loc SDD7</v>
      </c>
      <c r="H525" s="179" t="str">
        <f>VLOOKUP(C525,'Completar SOFSE'!$A$19:$F$462,6,0)</f>
        <v>265-9034</v>
      </c>
      <c r="I525" s="64"/>
      <c r="J525" s="75"/>
      <c r="K525" s="75"/>
      <c r="L525" s="46">
        <f>I525*$D$60+J525*$D$60+K525*$D$60</f>
        <v>0</v>
      </c>
    </row>
    <row r="526" spans="2:12">
      <c r="B526" s="69" t="s">
        <v>40</v>
      </c>
      <c r="C526" s="183"/>
      <c r="D526" s="174"/>
      <c r="E526" s="174"/>
      <c r="F526" s="174"/>
      <c r="G526" s="177"/>
      <c r="H526" s="180"/>
      <c r="I526" s="61"/>
      <c r="J526" s="75"/>
      <c r="K526" s="75"/>
      <c r="L526" s="46">
        <f t="shared" ref="L526:L544" si="112">I526*$D$60+J526*$D$60+K526*$D$60</f>
        <v>0</v>
      </c>
    </row>
    <row r="527" spans="2:12">
      <c r="B527" s="69" t="s">
        <v>41</v>
      </c>
      <c r="C527" s="183"/>
      <c r="D527" s="174"/>
      <c r="E527" s="174"/>
      <c r="F527" s="174"/>
      <c r="G527" s="177"/>
      <c r="H527" s="180"/>
      <c r="I527" s="61"/>
      <c r="J527" s="75"/>
      <c r="K527" s="75"/>
      <c r="L527" s="46">
        <f t="shared" si="112"/>
        <v>0</v>
      </c>
    </row>
    <row r="528" spans="2:12">
      <c r="B528" s="69" t="s">
        <v>42</v>
      </c>
      <c r="C528" s="183"/>
      <c r="D528" s="174"/>
      <c r="E528" s="174"/>
      <c r="F528" s="174"/>
      <c r="G528" s="177"/>
      <c r="H528" s="180"/>
      <c r="I528" s="61"/>
      <c r="J528" s="48"/>
      <c r="K528" s="75"/>
      <c r="L528" s="46">
        <f t="shared" si="112"/>
        <v>0</v>
      </c>
    </row>
    <row r="529" spans="2:12" ht="13.5" thickBot="1">
      <c r="B529" s="104" t="s">
        <v>43</v>
      </c>
      <c r="C529" s="184"/>
      <c r="D529" s="175"/>
      <c r="E529" s="175"/>
      <c r="F529" s="175"/>
      <c r="G529" s="178"/>
      <c r="H529" s="181"/>
      <c r="I529" s="62"/>
      <c r="J529" s="51"/>
      <c r="K529" s="63"/>
      <c r="L529" s="52">
        <f t="shared" si="112"/>
        <v>0</v>
      </c>
    </row>
    <row r="530" spans="2:12">
      <c r="B530" s="68" t="s">
        <v>39</v>
      </c>
      <c r="C530" s="182">
        <f t="shared" ref="C530" si="113">+C525+1</f>
        <v>104</v>
      </c>
      <c r="D530" s="173">
        <f>VLOOKUP(C530,'Completar SOFSE'!$A$19:$E$462,2,0)</f>
        <v>14</v>
      </c>
      <c r="E530" s="173" t="str">
        <f>VLOOKUP(C530,'Completar SOFSE'!$A$19:$E$462,3,0)</f>
        <v>unidad</v>
      </c>
      <c r="F530" s="173" t="str">
        <f>VLOOKUP(C530,'Completar SOFSE'!$A$19:$E$462,4,0)</f>
        <v>NUM03231012030N</v>
      </c>
      <c r="G530" s="176" t="str">
        <f>VLOOKUP(C530,'Completar SOFSE'!$A$19:$E$462,5,0)</f>
        <v>Sensor Digital Temperatura de escape. Motor Caterpillar 3516B. Loc CSR SDD7</v>
      </c>
      <c r="H530" s="179" t="str">
        <f>VLOOKUP(C530,'Completar SOFSE'!$A$19:$F$462,6,0)</f>
        <v>261-6849</v>
      </c>
      <c r="I530" s="64"/>
      <c r="J530" s="75"/>
      <c r="K530" s="75"/>
      <c r="L530" s="46">
        <f t="shared" si="112"/>
        <v>0</v>
      </c>
    </row>
    <row r="531" spans="2:12">
      <c r="B531" s="69" t="s">
        <v>40</v>
      </c>
      <c r="C531" s="183"/>
      <c r="D531" s="174"/>
      <c r="E531" s="174"/>
      <c r="F531" s="174"/>
      <c r="G531" s="177"/>
      <c r="H531" s="180"/>
      <c r="I531" s="61"/>
      <c r="J531" s="75"/>
      <c r="K531" s="75"/>
      <c r="L531" s="46">
        <f t="shared" si="112"/>
        <v>0</v>
      </c>
    </row>
    <row r="532" spans="2:12">
      <c r="B532" s="69" t="s">
        <v>41</v>
      </c>
      <c r="C532" s="183"/>
      <c r="D532" s="174"/>
      <c r="E532" s="174"/>
      <c r="F532" s="174"/>
      <c r="G532" s="177"/>
      <c r="H532" s="180"/>
      <c r="I532" s="61"/>
      <c r="J532" s="75"/>
      <c r="K532" s="75"/>
      <c r="L532" s="46">
        <f t="shared" si="112"/>
        <v>0</v>
      </c>
    </row>
    <row r="533" spans="2:12">
      <c r="B533" s="69" t="s">
        <v>42</v>
      </c>
      <c r="C533" s="183"/>
      <c r="D533" s="174"/>
      <c r="E533" s="174"/>
      <c r="F533" s="174"/>
      <c r="G533" s="177"/>
      <c r="H533" s="180"/>
      <c r="I533" s="61"/>
      <c r="J533" s="48"/>
      <c r="K533" s="75"/>
      <c r="L533" s="46">
        <f t="shared" si="112"/>
        <v>0</v>
      </c>
    </row>
    <row r="534" spans="2:12" ht="13.5" thickBot="1">
      <c r="B534" s="104" t="s">
        <v>43</v>
      </c>
      <c r="C534" s="184"/>
      <c r="D534" s="175"/>
      <c r="E534" s="175"/>
      <c r="F534" s="175"/>
      <c r="G534" s="178"/>
      <c r="H534" s="181"/>
      <c r="I534" s="62"/>
      <c r="J534" s="51"/>
      <c r="K534" s="63"/>
      <c r="L534" s="52">
        <f t="shared" si="112"/>
        <v>0</v>
      </c>
    </row>
    <row r="535" spans="2:12">
      <c r="B535" s="68" t="s">
        <v>39</v>
      </c>
      <c r="C535" s="182">
        <f t="shared" ref="C535" si="114">+C530+1</f>
        <v>105</v>
      </c>
      <c r="D535" s="173">
        <f>VLOOKUP(C535,'Completar SOFSE'!$A$19:$E$462,2,0)</f>
        <v>14</v>
      </c>
      <c r="E535" s="173" t="str">
        <f>VLOOKUP(C535,'Completar SOFSE'!$A$19:$E$462,3,0)</f>
        <v>unidad</v>
      </c>
      <c r="F535" s="173" t="str">
        <f>VLOOKUP(C535,'Completar SOFSE'!$A$19:$E$462,4,0)</f>
        <v>NUM03231012040N</v>
      </c>
      <c r="G535" s="176" t="str">
        <f>VLOOKUP(C535,'Completar SOFSE'!$A$19:$E$462,5,0)</f>
        <v>Sensor Digital TE. Motor Caterpillar 3516B. Loc CSR SDD7</v>
      </c>
      <c r="H535" s="179" t="str">
        <f>VLOOKUP(C535,'Completar SOFSE'!$A$19:$F$462,6,0)</f>
        <v>415-2433</v>
      </c>
      <c r="I535" s="64"/>
      <c r="J535" s="75"/>
      <c r="K535" s="75"/>
      <c r="L535" s="46">
        <f t="shared" si="112"/>
        <v>0</v>
      </c>
    </row>
    <row r="536" spans="2:12">
      <c r="B536" s="69" t="s">
        <v>40</v>
      </c>
      <c r="C536" s="183"/>
      <c r="D536" s="174"/>
      <c r="E536" s="174"/>
      <c r="F536" s="174"/>
      <c r="G536" s="177"/>
      <c r="H536" s="180"/>
      <c r="I536" s="61"/>
      <c r="J536" s="75"/>
      <c r="K536" s="75"/>
      <c r="L536" s="46">
        <f t="shared" si="112"/>
        <v>0</v>
      </c>
    </row>
    <row r="537" spans="2:12">
      <c r="B537" s="69" t="s">
        <v>41</v>
      </c>
      <c r="C537" s="183"/>
      <c r="D537" s="174"/>
      <c r="E537" s="174"/>
      <c r="F537" s="174"/>
      <c r="G537" s="177"/>
      <c r="H537" s="180"/>
      <c r="I537" s="61"/>
      <c r="J537" s="75"/>
      <c r="K537" s="75"/>
      <c r="L537" s="46">
        <f t="shared" si="112"/>
        <v>0</v>
      </c>
    </row>
    <row r="538" spans="2:12">
      <c r="B538" s="69" t="s">
        <v>42</v>
      </c>
      <c r="C538" s="183"/>
      <c r="D538" s="174"/>
      <c r="E538" s="174"/>
      <c r="F538" s="174"/>
      <c r="G538" s="177"/>
      <c r="H538" s="180"/>
      <c r="I538" s="61"/>
      <c r="J538" s="48"/>
      <c r="K538" s="75"/>
      <c r="L538" s="46">
        <f t="shared" si="112"/>
        <v>0</v>
      </c>
    </row>
    <row r="539" spans="2:12" ht="13.5" thickBot="1">
      <c r="B539" s="104" t="s">
        <v>43</v>
      </c>
      <c r="C539" s="184"/>
      <c r="D539" s="175"/>
      <c r="E539" s="175"/>
      <c r="F539" s="175"/>
      <c r="G539" s="178"/>
      <c r="H539" s="181"/>
      <c r="I539" s="62"/>
      <c r="J539" s="51"/>
      <c r="K539" s="63"/>
      <c r="L539" s="52">
        <f t="shared" si="112"/>
        <v>0</v>
      </c>
    </row>
    <row r="540" spans="2:12">
      <c r="B540" s="68" t="s">
        <v>39</v>
      </c>
      <c r="C540" s="182">
        <f t="shared" ref="C540" si="115">+C535+1</f>
        <v>106</v>
      </c>
      <c r="D540" s="173">
        <f>VLOOKUP(C540,'Completar SOFSE'!$A$19:$E$462,2,0)</f>
        <v>10</v>
      </c>
      <c r="E540" s="173" t="str">
        <f>VLOOKUP(C540,'Completar SOFSE'!$A$19:$E$462,3,0)</f>
        <v>unidad</v>
      </c>
      <c r="F540" s="173" t="str">
        <f>VLOOKUP(C540,'Completar SOFSE'!$A$19:$E$462,4,0)</f>
        <v>NUM03231012090N</v>
      </c>
      <c r="G540" s="176" t="str">
        <f>VLOOKUP(C540,'Completar SOFSE'!$A$19:$E$462,5,0)</f>
        <v>Sensor de Temperatura de Aftercooler. Motor Caterpillar 3516B. Loc CSR SDD7</v>
      </c>
      <c r="H540" s="179" t="str">
        <f>VLOOKUP(C540,'Completar SOFSE'!$A$19:$F$462,6,0)</f>
        <v>128-4347</v>
      </c>
      <c r="I540" s="64"/>
      <c r="J540" s="75"/>
      <c r="K540" s="75"/>
      <c r="L540" s="46">
        <f t="shared" si="112"/>
        <v>0</v>
      </c>
    </row>
    <row r="541" spans="2:12">
      <c r="B541" s="69" t="s">
        <v>40</v>
      </c>
      <c r="C541" s="183"/>
      <c r="D541" s="174"/>
      <c r="E541" s="174"/>
      <c r="F541" s="174"/>
      <c r="G541" s="177"/>
      <c r="H541" s="180"/>
      <c r="I541" s="61"/>
      <c r="J541" s="75"/>
      <c r="K541" s="75"/>
      <c r="L541" s="46">
        <f t="shared" si="112"/>
        <v>0</v>
      </c>
    </row>
    <row r="542" spans="2:12">
      <c r="B542" s="69" t="s">
        <v>41</v>
      </c>
      <c r="C542" s="183"/>
      <c r="D542" s="174"/>
      <c r="E542" s="174"/>
      <c r="F542" s="174"/>
      <c r="G542" s="177"/>
      <c r="H542" s="180"/>
      <c r="I542" s="61"/>
      <c r="J542" s="75"/>
      <c r="K542" s="75"/>
      <c r="L542" s="46">
        <f t="shared" si="112"/>
        <v>0</v>
      </c>
    </row>
    <row r="543" spans="2:12">
      <c r="B543" s="69" t="s">
        <v>42</v>
      </c>
      <c r="C543" s="183"/>
      <c r="D543" s="174"/>
      <c r="E543" s="174"/>
      <c r="F543" s="174"/>
      <c r="G543" s="177"/>
      <c r="H543" s="180"/>
      <c r="I543" s="61"/>
      <c r="J543" s="48"/>
      <c r="K543" s="75"/>
      <c r="L543" s="46">
        <f t="shared" si="112"/>
        <v>0</v>
      </c>
    </row>
    <row r="544" spans="2:12" ht="13.5" thickBot="1">
      <c r="B544" s="104" t="s">
        <v>43</v>
      </c>
      <c r="C544" s="184"/>
      <c r="D544" s="175"/>
      <c r="E544" s="175"/>
      <c r="F544" s="175"/>
      <c r="G544" s="178"/>
      <c r="H544" s="181"/>
      <c r="I544" s="62"/>
      <c r="J544" s="51"/>
      <c r="K544" s="63"/>
      <c r="L544" s="52">
        <f t="shared" si="112"/>
        <v>0</v>
      </c>
    </row>
    <row r="545" spans="2:12">
      <c r="B545" s="68" t="s">
        <v>39</v>
      </c>
      <c r="C545" s="182">
        <f>+C540+1</f>
        <v>107</v>
      </c>
      <c r="D545" s="173">
        <f>VLOOKUP(C545,'Completar SOFSE'!$A$19:$E$462,2,0)</f>
        <v>10</v>
      </c>
      <c r="E545" s="173" t="str">
        <f>VLOOKUP(C545,'Completar SOFSE'!$A$19:$E$462,3,0)</f>
        <v>unidad</v>
      </c>
      <c r="F545" s="173" t="str">
        <f>VLOOKUP(C545,'Completar SOFSE'!$A$19:$E$462,4,0)</f>
        <v>NUM03231012100N</v>
      </c>
      <c r="G545" s="176" t="str">
        <f>VLOOKUP(C545,'Completar SOFSE'!$A$19:$E$462,5,0)</f>
        <v>Sensor de temperatura de entrada de aire al motor y temperatura del aceite. Motor CAT 3516B.Loc SDD7</v>
      </c>
      <c r="H545" s="179" t="str">
        <f>VLOOKUP(C545,'Completar SOFSE'!$A$19:$F$462,6,0)</f>
        <v>195-2150</v>
      </c>
      <c r="I545" s="64"/>
      <c r="J545" s="75"/>
      <c r="K545" s="75"/>
      <c r="L545" s="46">
        <f>I545*$D$60+J545*$D$60+K545*$D$60</f>
        <v>0</v>
      </c>
    </row>
    <row r="546" spans="2:12">
      <c r="B546" s="69" t="s">
        <v>40</v>
      </c>
      <c r="C546" s="183"/>
      <c r="D546" s="174"/>
      <c r="E546" s="174"/>
      <c r="F546" s="174"/>
      <c r="G546" s="177"/>
      <c r="H546" s="180"/>
      <c r="I546" s="61"/>
      <c r="J546" s="75"/>
      <c r="K546" s="75"/>
      <c r="L546" s="46">
        <f t="shared" ref="L546:L564" si="116">I546*$D$60+J546*$D$60+K546*$D$60</f>
        <v>0</v>
      </c>
    </row>
    <row r="547" spans="2:12">
      <c r="B547" s="69" t="s">
        <v>41</v>
      </c>
      <c r="C547" s="183"/>
      <c r="D547" s="174"/>
      <c r="E547" s="174"/>
      <c r="F547" s="174"/>
      <c r="G547" s="177"/>
      <c r="H547" s="180"/>
      <c r="I547" s="61"/>
      <c r="J547" s="75"/>
      <c r="K547" s="75"/>
      <c r="L547" s="46">
        <f t="shared" si="116"/>
        <v>0</v>
      </c>
    </row>
    <row r="548" spans="2:12">
      <c r="B548" s="69" t="s">
        <v>42</v>
      </c>
      <c r="C548" s="183"/>
      <c r="D548" s="174"/>
      <c r="E548" s="174"/>
      <c r="F548" s="174"/>
      <c r="G548" s="177"/>
      <c r="H548" s="180"/>
      <c r="I548" s="61"/>
      <c r="J548" s="48"/>
      <c r="K548" s="75"/>
      <c r="L548" s="46">
        <f t="shared" si="116"/>
        <v>0</v>
      </c>
    </row>
    <row r="549" spans="2:12" ht="13.5" thickBot="1">
      <c r="B549" s="104" t="s">
        <v>43</v>
      </c>
      <c r="C549" s="184"/>
      <c r="D549" s="175"/>
      <c r="E549" s="175"/>
      <c r="F549" s="175"/>
      <c r="G549" s="178"/>
      <c r="H549" s="181"/>
      <c r="I549" s="62"/>
      <c r="J549" s="51"/>
      <c r="K549" s="63"/>
      <c r="L549" s="52">
        <f t="shared" si="116"/>
        <v>0</v>
      </c>
    </row>
    <row r="550" spans="2:12">
      <c r="B550" s="68" t="s">
        <v>39</v>
      </c>
      <c r="C550" s="182">
        <f t="shared" ref="C550" si="117">+C545+1</f>
        <v>108</v>
      </c>
      <c r="D550" s="173">
        <f>VLOOKUP(C550,'Completar SOFSE'!$A$19:$E$462,2,0)</f>
        <v>20</v>
      </c>
      <c r="E550" s="173" t="str">
        <f>VLOOKUP(C550,'Completar SOFSE'!$A$19:$E$462,3,0)</f>
        <v>unidad</v>
      </c>
      <c r="F550" s="173" t="str">
        <f>VLOOKUP(C550,'Completar SOFSE'!$A$19:$E$462,4,0)</f>
        <v>NUM03230190630N</v>
      </c>
      <c r="G550" s="176" t="str">
        <f>VLOOKUP(C550,'Completar SOFSE'!$A$19:$E$462,5,0)</f>
        <v>Sello O ring black B W P de Bomba de Agua.  Motor Caterpillar 3516B. Loc CSR SDD7.</v>
      </c>
      <c r="H550" s="179" t="str">
        <f>VLOOKUP(C550,'Completar SOFSE'!$A$19:$F$462,6,0)</f>
        <v>1H8278</v>
      </c>
      <c r="I550" s="64"/>
      <c r="J550" s="75"/>
      <c r="K550" s="75"/>
      <c r="L550" s="46">
        <f t="shared" si="116"/>
        <v>0</v>
      </c>
    </row>
    <row r="551" spans="2:12">
      <c r="B551" s="69" t="s">
        <v>40</v>
      </c>
      <c r="C551" s="183"/>
      <c r="D551" s="174"/>
      <c r="E551" s="174"/>
      <c r="F551" s="174"/>
      <c r="G551" s="177"/>
      <c r="H551" s="180"/>
      <c r="I551" s="61"/>
      <c r="J551" s="75"/>
      <c r="K551" s="75"/>
      <c r="L551" s="46">
        <f t="shared" si="116"/>
        <v>0</v>
      </c>
    </row>
    <row r="552" spans="2:12">
      <c r="B552" s="69" t="s">
        <v>41</v>
      </c>
      <c r="C552" s="183"/>
      <c r="D552" s="174"/>
      <c r="E552" s="174"/>
      <c r="F552" s="174"/>
      <c r="G552" s="177"/>
      <c r="H552" s="180"/>
      <c r="I552" s="61"/>
      <c r="J552" s="75"/>
      <c r="K552" s="75"/>
      <c r="L552" s="46">
        <f t="shared" si="116"/>
        <v>0</v>
      </c>
    </row>
    <row r="553" spans="2:12">
      <c r="B553" s="69" t="s">
        <v>42</v>
      </c>
      <c r="C553" s="183"/>
      <c r="D553" s="174"/>
      <c r="E553" s="174"/>
      <c r="F553" s="174"/>
      <c r="G553" s="177"/>
      <c r="H553" s="180"/>
      <c r="I553" s="61"/>
      <c r="J553" s="48"/>
      <c r="K553" s="75"/>
      <c r="L553" s="46">
        <f t="shared" si="116"/>
        <v>0</v>
      </c>
    </row>
    <row r="554" spans="2:12" ht="13.5" thickBot="1">
      <c r="B554" s="104" t="s">
        <v>43</v>
      </c>
      <c r="C554" s="184"/>
      <c r="D554" s="175"/>
      <c r="E554" s="175"/>
      <c r="F554" s="175"/>
      <c r="G554" s="178"/>
      <c r="H554" s="181"/>
      <c r="I554" s="62"/>
      <c r="J554" s="51"/>
      <c r="K554" s="63"/>
      <c r="L554" s="52">
        <f t="shared" si="116"/>
        <v>0</v>
      </c>
    </row>
    <row r="555" spans="2:12">
      <c r="B555" s="68" t="s">
        <v>39</v>
      </c>
      <c r="C555" s="182">
        <f t="shared" ref="C555" si="118">+C550+1</f>
        <v>109</v>
      </c>
      <c r="D555" s="173">
        <f>VLOOKUP(C555,'Completar SOFSE'!$A$19:$E$462,2,0)</f>
        <v>4</v>
      </c>
      <c r="E555" s="173" t="str">
        <f>VLOOKUP(C555,'Completar SOFSE'!$A$19:$E$462,3,0)</f>
        <v>unidad</v>
      </c>
      <c r="F555" s="173" t="str">
        <f>VLOOKUP(C555,'Completar SOFSE'!$A$19:$E$462,4,0)</f>
        <v>NUM03230190690N</v>
      </c>
      <c r="G555" s="176" t="str">
        <f>VLOOKUP(C555,'Completar SOFSE'!$A$19:$E$462,5,0)</f>
        <v>Sello O ring SAE tipo 1 de Bomba de Agua.  Motor Caterpillar 3516B. Loc CSR SDD7.</v>
      </c>
      <c r="H555" s="179" t="str">
        <f>VLOOKUP(C555,'Completar SOFSE'!$A$19:$F$462,6,0)</f>
        <v>3D-2824</v>
      </c>
      <c r="I555" s="64"/>
      <c r="J555" s="75"/>
      <c r="K555" s="75"/>
      <c r="L555" s="46">
        <f t="shared" si="116"/>
        <v>0</v>
      </c>
    </row>
    <row r="556" spans="2:12">
      <c r="B556" s="69" t="s">
        <v>40</v>
      </c>
      <c r="C556" s="183"/>
      <c r="D556" s="174"/>
      <c r="E556" s="174"/>
      <c r="F556" s="174"/>
      <c r="G556" s="177"/>
      <c r="H556" s="180"/>
      <c r="I556" s="61"/>
      <c r="J556" s="75"/>
      <c r="K556" s="75"/>
      <c r="L556" s="46">
        <f t="shared" si="116"/>
        <v>0</v>
      </c>
    </row>
    <row r="557" spans="2:12">
      <c r="B557" s="69" t="s">
        <v>41</v>
      </c>
      <c r="C557" s="183"/>
      <c r="D557" s="174"/>
      <c r="E557" s="174"/>
      <c r="F557" s="174"/>
      <c r="G557" s="177"/>
      <c r="H557" s="180"/>
      <c r="I557" s="61"/>
      <c r="J557" s="75"/>
      <c r="K557" s="75"/>
      <c r="L557" s="46">
        <f t="shared" si="116"/>
        <v>0</v>
      </c>
    </row>
    <row r="558" spans="2:12">
      <c r="B558" s="69" t="s">
        <v>42</v>
      </c>
      <c r="C558" s="183"/>
      <c r="D558" s="174"/>
      <c r="E558" s="174"/>
      <c r="F558" s="174"/>
      <c r="G558" s="177"/>
      <c r="H558" s="180"/>
      <c r="I558" s="61"/>
      <c r="J558" s="48"/>
      <c r="K558" s="75"/>
      <c r="L558" s="46">
        <f t="shared" si="116"/>
        <v>0</v>
      </c>
    </row>
    <row r="559" spans="2:12" ht="13.5" thickBot="1">
      <c r="B559" s="104" t="s">
        <v>43</v>
      </c>
      <c r="C559" s="184"/>
      <c r="D559" s="175"/>
      <c r="E559" s="175"/>
      <c r="F559" s="175"/>
      <c r="G559" s="178"/>
      <c r="H559" s="181"/>
      <c r="I559" s="62"/>
      <c r="J559" s="51"/>
      <c r="K559" s="63"/>
      <c r="L559" s="52">
        <f t="shared" si="116"/>
        <v>0</v>
      </c>
    </row>
    <row r="560" spans="2:12">
      <c r="B560" s="68" t="s">
        <v>39</v>
      </c>
      <c r="C560" s="182">
        <f t="shared" ref="C560" si="119">+C555+1</f>
        <v>110</v>
      </c>
      <c r="D560" s="173">
        <f>VLOOKUP(C560,'Completar SOFSE'!$A$19:$E$462,2,0)</f>
        <v>30</v>
      </c>
      <c r="E560" s="173" t="str">
        <f>VLOOKUP(C560,'Completar SOFSE'!$A$19:$E$462,3,0)</f>
        <v>unidad</v>
      </c>
      <c r="F560" s="173" t="str">
        <f>VLOOKUP(C560,'Completar SOFSE'!$A$19:$E$462,4,0)</f>
        <v>NUM03230191660N</v>
      </c>
      <c r="G560" s="176" t="str">
        <f>VLOOKUP(C560,'Completar SOFSE'!$A$19:$E$462,5,0)</f>
        <v>O ring de block de cilindros.. Motor diesel Caterpillar 3516B. Locomotoras - CSR SDD7</v>
      </c>
      <c r="H560" s="179" t="str">
        <f>VLOOKUP(C560,'Completar SOFSE'!$A$19:$F$462,6,0)</f>
        <v>153-4906</v>
      </c>
      <c r="I560" s="64"/>
      <c r="J560" s="75"/>
      <c r="K560" s="75"/>
      <c r="L560" s="46">
        <f t="shared" si="116"/>
        <v>0</v>
      </c>
    </row>
    <row r="561" spans="2:12">
      <c r="B561" s="69" t="s">
        <v>40</v>
      </c>
      <c r="C561" s="183"/>
      <c r="D561" s="174"/>
      <c r="E561" s="174"/>
      <c r="F561" s="174"/>
      <c r="G561" s="177"/>
      <c r="H561" s="180"/>
      <c r="I561" s="61"/>
      <c r="J561" s="75"/>
      <c r="K561" s="75"/>
      <c r="L561" s="46">
        <f t="shared" si="116"/>
        <v>0</v>
      </c>
    </row>
    <row r="562" spans="2:12">
      <c r="B562" s="69" t="s">
        <v>41</v>
      </c>
      <c r="C562" s="183"/>
      <c r="D562" s="174"/>
      <c r="E562" s="174"/>
      <c r="F562" s="174"/>
      <c r="G562" s="177"/>
      <c r="H562" s="180"/>
      <c r="I562" s="61"/>
      <c r="J562" s="75"/>
      <c r="K562" s="75"/>
      <c r="L562" s="46">
        <f t="shared" si="116"/>
        <v>0</v>
      </c>
    </row>
    <row r="563" spans="2:12">
      <c r="B563" s="69" t="s">
        <v>42</v>
      </c>
      <c r="C563" s="183"/>
      <c r="D563" s="174"/>
      <c r="E563" s="174"/>
      <c r="F563" s="174"/>
      <c r="G563" s="177"/>
      <c r="H563" s="180"/>
      <c r="I563" s="61"/>
      <c r="J563" s="48"/>
      <c r="K563" s="75"/>
      <c r="L563" s="46">
        <f t="shared" si="116"/>
        <v>0</v>
      </c>
    </row>
    <row r="564" spans="2:12" ht="13.5" thickBot="1">
      <c r="B564" s="104" t="s">
        <v>43</v>
      </c>
      <c r="C564" s="184"/>
      <c r="D564" s="175"/>
      <c r="E564" s="175"/>
      <c r="F564" s="175"/>
      <c r="G564" s="178"/>
      <c r="H564" s="181"/>
      <c r="I564" s="62"/>
      <c r="J564" s="51"/>
      <c r="K564" s="63"/>
      <c r="L564" s="52">
        <f t="shared" si="116"/>
        <v>0</v>
      </c>
    </row>
    <row r="565" spans="2:12">
      <c r="B565" s="68" t="s">
        <v>39</v>
      </c>
      <c r="C565" s="182">
        <f>+C560+1</f>
        <v>111</v>
      </c>
      <c r="D565" s="173">
        <f>VLOOKUP(C565,'Completar SOFSE'!$A$19:$E$462,2,0)</f>
        <v>20</v>
      </c>
      <c r="E565" s="173" t="str">
        <f>VLOOKUP(C565,'Completar SOFSE'!$A$19:$E$462,3,0)</f>
        <v>unidad</v>
      </c>
      <c r="F565" s="173" t="str">
        <f>VLOOKUP(C565,'Completar SOFSE'!$A$19:$E$462,4,0)</f>
        <v>NUM03230191710N</v>
      </c>
      <c r="G565" s="176" t="str">
        <f>VLOOKUP(C565,'Completar SOFSE'!$A$19:$E$462,5,0)</f>
        <v>O ring de conexion de colector. Block de cilindros. Motor diesel Caterpillar 3516B. CSR SDD7</v>
      </c>
      <c r="H565" s="179" t="str">
        <f>VLOOKUP(C565,'Completar SOFSE'!$A$19:$F$462,6,0)</f>
        <v>5F-9657</v>
      </c>
      <c r="I565" s="64"/>
      <c r="J565" s="75"/>
      <c r="K565" s="75"/>
      <c r="L565" s="46">
        <f>I565*$D$60+J565*$D$60+K565*$D$60</f>
        <v>0</v>
      </c>
    </row>
    <row r="566" spans="2:12">
      <c r="B566" s="69" t="s">
        <v>40</v>
      </c>
      <c r="C566" s="183"/>
      <c r="D566" s="174"/>
      <c r="E566" s="174"/>
      <c r="F566" s="174"/>
      <c r="G566" s="177"/>
      <c r="H566" s="180"/>
      <c r="I566" s="61"/>
      <c r="J566" s="75"/>
      <c r="K566" s="75"/>
      <c r="L566" s="46">
        <f t="shared" ref="L566:L584" si="120">I566*$D$60+J566*$D$60+K566*$D$60</f>
        <v>0</v>
      </c>
    </row>
    <row r="567" spans="2:12">
      <c r="B567" s="69" t="s">
        <v>41</v>
      </c>
      <c r="C567" s="183"/>
      <c r="D567" s="174"/>
      <c r="E567" s="174"/>
      <c r="F567" s="174"/>
      <c r="G567" s="177"/>
      <c r="H567" s="180"/>
      <c r="I567" s="61"/>
      <c r="J567" s="75"/>
      <c r="K567" s="75"/>
      <c r="L567" s="46">
        <f t="shared" si="120"/>
        <v>0</v>
      </c>
    </row>
    <row r="568" spans="2:12">
      <c r="B568" s="69" t="s">
        <v>42</v>
      </c>
      <c r="C568" s="183"/>
      <c r="D568" s="174"/>
      <c r="E568" s="174"/>
      <c r="F568" s="174"/>
      <c r="G568" s="177"/>
      <c r="H568" s="180"/>
      <c r="I568" s="61"/>
      <c r="J568" s="48"/>
      <c r="K568" s="75"/>
      <c r="L568" s="46">
        <f t="shared" si="120"/>
        <v>0</v>
      </c>
    </row>
    <row r="569" spans="2:12" ht="13.5" thickBot="1">
      <c r="B569" s="104" t="s">
        <v>43</v>
      </c>
      <c r="C569" s="184"/>
      <c r="D569" s="175"/>
      <c r="E569" s="175"/>
      <c r="F569" s="175"/>
      <c r="G569" s="178"/>
      <c r="H569" s="181"/>
      <c r="I569" s="62"/>
      <c r="J569" s="51"/>
      <c r="K569" s="63"/>
      <c r="L569" s="52">
        <f t="shared" si="120"/>
        <v>0</v>
      </c>
    </row>
    <row r="570" spans="2:12">
      <c r="B570" s="68" t="s">
        <v>39</v>
      </c>
      <c r="C570" s="182">
        <f t="shared" ref="C570" si="121">+C565+1</f>
        <v>112</v>
      </c>
      <c r="D570" s="173">
        <f>VLOOKUP(C570,'Completar SOFSE'!$A$19:$E$462,2,0)</f>
        <v>60</v>
      </c>
      <c r="E570" s="173" t="str">
        <f>VLOOKUP(C570,'Completar SOFSE'!$A$19:$E$462,3,0)</f>
        <v>unidad</v>
      </c>
      <c r="F570" s="173" t="str">
        <f>VLOOKUP(C570,'Completar SOFSE'!$A$19:$E$462,4,0)</f>
        <v>NUM03230191760N</v>
      </c>
      <c r="G570" s="176" t="str">
        <f>VLOOKUP(C570,'Completar SOFSE'!$A$19:$E$462,5,0)</f>
        <v>O ring de camisa de cilindro. Block de cilindros. Motor diesel Caterpillar 3516B. CSR SDD7</v>
      </c>
      <c r="H570" s="179" t="str">
        <f>VLOOKUP(C570,'Completar SOFSE'!$A$19:$F$462,6,0)</f>
        <v>7N-2046</v>
      </c>
      <c r="I570" s="64"/>
      <c r="J570" s="75"/>
      <c r="K570" s="75"/>
      <c r="L570" s="46">
        <f t="shared" si="120"/>
        <v>0</v>
      </c>
    </row>
    <row r="571" spans="2:12">
      <c r="B571" s="69" t="s">
        <v>40</v>
      </c>
      <c r="C571" s="183"/>
      <c r="D571" s="174"/>
      <c r="E571" s="174"/>
      <c r="F571" s="174"/>
      <c r="G571" s="177"/>
      <c r="H571" s="180"/>
      <c r="I571" s="61"/>
      <c r="J571" s="75"/>
      <c r="K571" s="75"/>
      <c r="L571" s="46">
        <f t="shared" si="120"/>
        <v>0</v>
      </c>
    </row>
    <row r="572" spans="2:12">
      <c r="B572" s="69" t="s">
        <v>41</v>
      </c>
      <c r="C572" s="183"/>
      <c r="D572" s="174"/>
      <c r="E572" s="174"/>
      <c r="F572" s="174"/>
      <c r="G572" s="177"/>
      <c r="H572" s="180"/>
      <c r="I572" s="61"/>
      <c r="J572" s="75"/>
      <c r="K572" s="75"/>
      <c r="L572" s="46">
        <f t="shared" si="120"/>
        <v>0</v>
      </c>
    </row>
    <row r="573" spans="2:12">
      <c r="B573" s="69" t="s">
        <v>42</v>
      </c>
      <c r="C573" s="183"/>
      <c r="D573" s="174"/>
      <c r="E573" s="174"/>
      <c r="F573" s="174"/>
      <c r="G573" s="177"/>
      <c r="H573" s="180"/>
      <c r="I573" s="61"/>
      <c r="J573" s="48"/>
      <c r="K573" s="75"/>
      <c r="L573" s="46">
        <f t="shared" si="120"/>
        <v>0</v>
      </c>
    </row>
    <row r="574" spans="2:12" ht="13.5" thickBot="1">
      <c r="B574" s="104" t="s">
        <v>43</v>
      </c>
      <c r="C574" s="184"/>
      <c r="D574" s="175"/>
      <c r="E574" s="175"/>
      <c r="F574" s="175"/>
      <c r="G574" s="178"/>
      <c r="H574" s="181"/>
      <c r="I574" s="62"/>
      <c r="J574" s="51"/>
      <c r="K574" s="63"/>
      <c r="L574" s="52">
        <f t="shared" si="120"/>
        <v>0</v>
      </c>
    </row>
    <row r="575" spans="2:12">
      <c r="B575" s="68" t="s">
        <v>39</v>
      </c>
      <c r="C575" s="182">
        <f t="shared" ref="C575" si="122">+C570+1</f>
        <v>113</v>
      </c>
      <c r="D575" s="173">
        <f>VLOOKUP(C575,'Completar SOFSE'!$A$19:$E$462,2,0)</f>
        <v>20</v>
      </c>
      <c r="E575" s="173" t="str">
        <f>VLOOKUP(C575,'Completar SOFSE'!$A$19:$E$462,3,0)</f>
        <v>unidad</v>
      </c>
      <c r="F575" s="173" t="str">
        <f>VLOOKUP(C575,'Completar SOFSE'!$A$19:$E$462,4,0)</f>
        <v>NUM03230191790N</v>
      </c>
      <c r="G575" s="176" t="str">
        <f>VLOOKUP(C575,'Completar SOFSE'!$A$19:$E$462,5,0)</f>
        <v>O ring de cobertor de carter de block de cilindros. Motor diesel Caterpillar 3516B. CSR SDD7</v>
      </c>
      <c r="H575" s="179" t="str">
        <f>VLOOKUP(C575,'Completar SOFSE'!$A$19:$F$462,6,0)</f>
        <v>7X-1547</v>
      </c>
      <c r="I575" s="64"/>
      <c r="J575" s="75"/>
      <c r="K575" s="75"/>
      <c r="L575" s="46">
        <f t="shared" si="120"/>
        <v>0</v>
      </c>
    </row>
    <row r="576" spans="2:12">
      <c r="B576" s="69" t="s">
        <v>40</v>
      </c>
      <c r="C576" s="183"/>
      <c r="D576" s="174"/>
      <c r="E576" s="174"/>
      <c r="F576" s="174"/>
      <c r="G576" s="177"/>
      <c r="H576" s="180"/>
      <c r="I576" s="61"/>
      <c r="J576" s="75"/>
      <c r="K576" s="75"/>
      <c r="L576" s="46">
        <f t="shared" si="120"/>
        <v>0</v>
      </c>
    </row>
    <row r="577" spans="2:12">
      <c r="B577" s="69" t="s">
        <v>41</v>
      </c>
      <c r="C577" s="183"/>
      <c r="D577" s="174"/>
      <c r="E577" s="174"/>
      <c r="F577" s="174"/>
      <c r="G577" s="177"/>
      <c r="H577" s="180"/>
      <c r="I577" s="61"/>
      <c r="J577" s="75"/>
      <c r="K577" s="75"/>
      <c r="L577" s="46">
        <f t="shared" si="120"/>
        <v>0</v>
      </c>
    </row>
    <row r="578" spans="2:12">
      <c r="B578" s="69" t="s">
        <v>42</v>
      </c>
      <c r="C578" s="183"/>
      <c r="D578" s="174"/>
      <c r="E578" s="174"/>
      <c r="F578" s="174"/>
      <c r="G578" s="177"/>
      <c r="H578" s="180"/>
      <c r="I578" s="61"/>
      <c r="J578" s="48"/>
      <c r="K578" s="75"/>
      <c r="L578" s="46">
        <f t="shared" si="120"/>
        <v>0</v>
      </c>
    </row>
    <row r="579" spans="2:12" ht="13.5" thickBot="1">
      <c r="B579" s="104" t="s">
        <v>43</v>
      </c>
      <c r="C579" s="184"/>
      <c r="D579" s="175"/>
      <c r="E579" s="175"/>
      <c r="F579" s="175"/>
      <c r="G579" s="178"/>
      <c r="H579" s="181"/>
      <c r="I579" s="62"/>
      <c r="J579" s="51"/>
      <c r="K579" s="63"/>
      <c r="L579" s="52">
        <f t="shared" si="120"/>
        <v>0</v>
      </c>
    </row>
    <row r="580" spans="2:12">
      <c r="B580" s="68" t="s">
        <v>39</v>
      </c>
      <c r="C580" s="182">
        <f t="shared" ref="C580" si="123">+C575+1</f>
        <v>114</v>
      </c>
      <c r="D580" s="173">
        <f>VLOOKUP(C580,'Completar SOFSE'!$A$19:$E$462,2,0)</f>
        <v>20</v>
      </c>
      <c r="E580" s="173" t="str">
        <f>VLOOKUP(C580,'Completar SOFSE'!$A$19:$E$462,3,0)</f>
        <v>unidad</v>
      </c>
      <c r="F580" s="173" t="str">
        <f>VLOOKUP(C580,'Completar SOFSE'!$A$19:$E$462,4,0)</f>
        <v>NUM03230191880N</v>
      </c>
      <c r="G580" s="176" t="str">
        <f>VLOOKUP(C580,'Completar SOFSE'!$A$19:$E$462,5,0)</f>
        <v>O ring de parte delantera de block de cilindros. Motor diesel Caterpillar 3516B. CSR SDD7</v>
      </c>
      <c r="H580" s="179" t="str">
        <f>VLOOKUP(C580,'Completar SOFSE'!$A$19:$F$462,6,0)</f>
        <v>7X-4805</v>
      </c>
      <c r="I580" s="64"/>
      <c r="J580" s="75"/>
      <c r="K580" s="75"/>
      <c r="L580" s="46">
        <f t="shared" si="120"/>
        <v>0</v>
      </c>
    </row>
    <row r="581" spans="2:12">
      <c r="B581" s="69" t="s">
        <v>40</v>
      </c>
      <c r="C581" s="183"/>
      <c r="D581" s="174"/>
      <c r="E581" s="174"/>
      <c r="F581" s="174"/>
      <c r="G581" s="177"/>
      <c r="H581" s="180"/>
      <c r="I581" s="61"/>
      <c r="J581" s="75"/>
      <c r="K581" s="75"/>
      <c r="L581" s="46">
        <f t="shared" si="120"/>
        <v>0</v>
      </c>
    </row>
    <row r="582" spans="2:12">
      <c r="B582" s="69" t="s">
        <v>41</v>
      </c>
      <c r="C582" s="183"/>
      <c r="D582" s="174"/>
      <c r="E582" s="174"/>
      <c r="F582" s="174"/>
      <c r="G582" s="177"/>
      <c r="H582" s="180"/>
      <c r="I582" s="61"/>
      <c r="J582" s="75"/>
      <c r="K582" s="75"/>
      <c r="L582" s="46">
        <f t="shared" si="120"/>
        <v>0</v>
      </c>
    </row>
    <row r="583" spans="2:12">
      <c r="B583" s="69" t="s">
        <v>42</v>
      </c>
      <c r="C583" s="183"/>
      <c r="D583" s="174"/>
      <c r="E583" s="174"/>
      <c r="F583" s="174"/>
      <c r="G583" s="177"/>
      <c r="H583" s="180"/>
      <c r="I583" s="61"/>
      <c r="J583" s="48"/>
      <c r="K583" s="75"/>
      <c r="L583" s="46">
        <f t="shared" si="120"/>
        <v>0</v>
      </c>
    </row>
    <row r="584" spans="2:12" ht="13.5" thickBot="1">
      <c r="B584" s="104" t="s">
        <v>43</v>
      </c>
      <c r="C584" s="184"/>
      <c r="D584" s="175"/>
      <c r="E584" s="175"/>
      <c r="F584" s="175"/>
      <c r="G584" s="178"/>
      <c r="H584" s="181"/>
      <c r="I584" s="62"/>
      <c r="J584" s="51"/>
      <c r="K584" s="63"/>
      <c r="L584" s="52">
        <f t="shared" si="120"/>
        <v>0</v>
      </c>
    </row>
    <row r="585" spans="2:12">
      <c r="B585" s="68" t="s">
        <v>39</v>
      </c>
      <c r="C585" s="182">
        <f>+C580+1</f>
        <v>115</v>
      </c>
      <c r="D585" s="173">
        <f>VLOOKUP(C585,'Completar SOFSE'!$A$19:$E$462,2,0)</f>
        <v>40</v>
      </c>
      <c r="E585" s="173" t="str">
        <f>VLOOKUP(C585,'Completar SOFSE'!$A$19:$E$462,3,0)</f>
        <v>unidad</v>
      </c>
      <c r="F585" s="173" t="str">
        <f>VLOOKUP(C585,'Completar SOFSE'!$A$19:$E$462,4,0)</f>
        <v>NUM03230191890N</v>
      </c>
      <c r="G585" s="176" t="str">
        <f>VLOOKUP(C585,'Completar SOFSE'!$A$19:$E$462,5,0)</f>
        <v>O ring superior central 1 de block de cilindros. Motor diesel Caterpillar 3516B. CSR SDD7</v>
      </c>
      <c r="H585" s="179" t="str">
        <f>VLOOKUP(C585,'Completar SOFSE'!$A$19:$F$462,6,0)</f>
        <v>8T-2928</v>
      </c>
      <c r="I585" s="64"/>
      <c r="J585" s="75"/>
      <c r="K585" s="75"/>
      <c r="L585" s="46">
        <f>I585*$D$60+J585*$D$60+K585*$D$60</f>
        <v>0</v>
      </c>
    </row>
    <row r="586" spans="2:12">
      <c r="B586" s="69" t="s">
        <v>40</v>
      </c>
      <c r="C586" s="183"/>
      <c r="D586" s="174"/>
      <c r="E586" s="174"/>
      <c r="F586" s="174"/>
      <c r="G586" s="177"/>
      <c r="H586" s="180"/>
      <c r="I586" s="61"/>
      <c r="J586" s="75"/>
      <c r="K586" s="75"/>
      <c r="L586" s="46">
        <f t="shared" ref="L586:L604" si="124">I586*$D$60+J586*$D$60+K586*$D$60</f>
        <v>0</v>
      </c>
    </row>
    <row r="587" spans="2:12">
      <c r="B587" s="69" t="s">
        <v>41</v>
      </c>
      <c r="C587" s="183"/>
      <c r="D587" s="174"/>
      <c r="E587" s="174"/>
      <c r="F587" s="174"/>
      <c r="G587" s="177"/>
      <c r="H587" s="180"/>
      <c r="I587" s="61"/>
      <c r="J587" s="75"/>
      <c r="K587" s="75"/>
      <c r="L587" s="46">
        <f t="shared" si="124"/>
        <v>0</v>
      </c>
    </row>
    <row r="588" spans="2:12">
      <c r="B588" s="69" t="s">
        <v>42</v>
      </c>
      <c r="C588" s="183"/>
      <c r="D588" s="174"/>
      <c r="E588" s="174"/>
      <c r="F588" s="174"/>
      <c r="G588" s="177"/>
      <c r="H588" s="180"/>
      <c r="I588" s="61"/>
      <c r="J588" s="48"/>
      <c r="K588" s="75"/>
      <c r="L588" s="46">
        <f t="shared" si="124"/>
        <v>0</v>
      </c>
    </row>
    <row r="589" spans="2:12" ht="13.5" thickBot="1">
      <c r="B589" s="104" t="s">
        <v>43</v>
      </c>
      <c r="C589" s="184"/>
      <c r="D589" s="175"/>
      <c r="E589" s="175"/>
      <c r="F589" s="175"/>
      <c r="G589" s="178"/>
      <c r="H589" s="181"/>
      <c r="I589" s="62"/>
      <c r="J589" s="51"/>
      <c r="K589" s="63"/>
      <c r="L589" s="52">
        <f t="shared" si="124"/>
        <v>0</v>
      </c>
    </row>
    <row r="590" spans="2:12">
      <c r="B590" s="68" t="s">
        <v>39</v>
      </c>
      <c r="C590" s="182">
        <f t="shared" ref="C590" si="125">+C585+1</f>
        <v>116</v>
      </c>
      <c r="D590" s="173">
        <f>VLOOKUP(C590,'Completar SOFSE'!$A$19:$E$462,2,0)</f>
        <v>40</v>
      </c>
      <c r="E590" s="173" t="str">
        <f>VLOOKUP(C590,'Completar SOFSE'!$A$19:$E$462,3,0)</f>
        <v>unidad</v>
      </c>
      <c r="F590" s="173" t="str">
        <f>VLOOKUP(C590,'Completar SOFSE'!$A$19:$E$462,4,0)</f>
        <v>NUM03230191900N</v>
      </c>
      <c r="G590" s="176" t="str">
        <f>VLOOKUP(C590,'Completar SOFSE'!$A$19:$E$462,5,0)</f>
        <v>O ring superior central 2 de block de cilindros. Motor diesel Caterpillar 3516B. CSR SDD7</v>
      </c>
      <c r="H590" s="179" t="str">
        <f>VLOOKUP(C590,'Completar SOFSE'!$A$19:$F$462,6,0)</f>
        <v>8T-2929</v>
      </c>
      <c r="I590" s="64"/>
      <c r="J590" s="75"/>
      <c r="K590" s="75"/>
      <c r="L590" s="46">
        <f t="shared" si="124"/>
        <v>0</v>
      </c>
    </row>
    <row r="591" spans="2:12">
      <c r="B591" s="69" t="s">
        <v>40</v>
      </c>
      <c r="C591" s="183"/>
      <c r="D591" s="174"/>
      <c r="E591" s="174"/>
      <c r="F591" s="174"/>
      <c r="G591" s="177"/>
      <c r="H591" s="180"/>
      <c r="I591" s="61"/>
      <c r="J591" s="75"/>
      <c r="K591" s="75"/>
      <c r="L591" s="46">
        <f t="shared" si="124"/>
        <v>0</v>
      </c>
    </row>
    <row r="592" spans="2:12">
      <c r="B592" s="69" t="s">
        <v>41</v>
      </c>
      <c r="C592" s="183"/>
      <c r="D592" s="174"/>
      <c r="E592" s="174"/>
      <c r="F592" s="174"/>
      <c r="G592" s="177"/>
      <c r="H592" s="180"/>
      <c r="I592" s="61"/>
      <c r="J592" s="75"/>
      <c r="K592" s="75"/>
      <c r="L592" s="46">
        <f t="shared" si="124"/>
        <v>0</v>
      </c>
    </row>
    <row r="593" spans="2:12">
      <c r="B593" s="69" t="s">
        <v>42</v>
      </c>
      <c r="C593" s="183"/>
      <c r="D593" s="174"/>
      <c r="E593" s="174"/>
      <c r="F593" s="174"/>
      <c r="G593" s="177"/>
      <c r="H593" s="180"/>
      <c r="I593" s="61"/>
      <c r="J593" s="48"/>
      <c r="K593" s="75"/>
      <c r="L593" s="46">
        <f t="shared" si="124"/>
        <v>0</v>
      </c>
    </row>
    <row r="594" spans="2:12" ht="13.5" thickBot="1">
      <c r="B594" s="104" t="s">
        <v>43</v>
      </c>
      <c r="C594" s="184"/>
      <c r="D594" s="175"/>
      <c r="E594" s="175"/>
      <c r="F594" s="175"/>
      <c r="G594" s="178"/>
      <c r="H594" s="181"/>
      <c r="I594" s="62"/>
      <c r="J594" s="51"/>
      <c r="K594" s="63"/>
      <c r="L594" s="52">
        <f t="shared" si="124"/>
        <v>0</v>
      </c>
    </row>
    <row r="595" spans="2:12">
      <c r="B595" s="68" t="s">
        <v>39</v>
      </c>
      <c r="C595" s="182">
        <f t="shared" ref="C595" si="126">+C590+1</f>
        <v>117</v>
      </c>
      <c r="D595" s="173">
        <f>VLOOKUP(C595,'Completar SOFSE'!$A$19:$E$462,2,0)</f>
        <v>20</v>
      </c>
      <c r="E595" s="173" t="str">
        <f>VLOOKUP(C595,'Completar SOFSE'!$A$19:$E$462,3,0)</f>
        <v>unidad</v>
      </c>
      <c r="F595" s="173" t="str">
        <f>VLOOKUP(C595,'Completar SOFSE'!$A$19:$E$462,4,0)</f>
        <v>NUM03230192110N</v>
      </c>
      <c r="G595" s="176" t="str">
        <f>VLOOKUP(C595,'Completar SOFSE'!$A$19:$E$462,5,0)</f>
        <v>Sello O ring de Aftercooler. Motor Caterpillar 3516B. Loc CSR SDD7.</v>
      </c>
      <c r="H595" s="179" t="str">
        <f>VLOOKUP(C595,'Completar SOFSE'!$A$19:$F$462,6,0)</f>
        <v>9X-7562</v>
      </c>
      <c r="I595" s="64"/>
      <c r="J595" s="75"/>
      <c r="K595" s="75"/>
      <c r="L595" s="46">
        <f t="shared" si="124"/>
        <v>0</v>
      </c>
    </row>
    <row r="596" spans="2:12">
      <c r="B596" s="69" t="s">
        <v>40</v>
      </c>
      <c r="C596" s="183"/>
      <c r="D596" s="174"/>
      <c r="E596" s="174"/>
      <c r="F596" s="174"/>
      <c r="G596" s="177"/>
      <c r="H596" s="180"/>
      <c r="I596" s="61"/>
      <c r="J596" s="75"/>
      <c r="K596" s="75"/>
      <c r="L596" s="46">
        <f t="shared" si="124"/>
        <v>0</v>
      </c>
    </row>
    <row r="597" spans="2:12">
      <c r="B597" s="69" t="s">
        <v>41</v>
      </c>
      <c r="C597" s="183"/>
      <c r="D597" s="174"/>
      <c r="E597" s="174"/>
      <c r="F597" s="174"/>
      <c r="G597" s="177"/>
      <c r="H597" s="180"/>
      <c r="I597" s="61"/>
      <c r="J597" s="75"/>
      <c r="K597" s="75"/>
      <c r="L597" s="46">
        <f t="shared" si="124"/>
        <v>0</v>
      </c>
    </row>
    <row r="598" spans="2:12">
      <c r="B598" s="69" t="s">
        <v>42</v>
      </c>
      <c r="C598" s="183"/>
      <c r="D598" s="174"/>
      <c r="E598" s="174"/>
      <c r="F598" s="174"/>
      <c r="G598" s="177"/>
      <c r="H598" s="180"/>
      <c r="I598" s="61"/>
      <c r="J598" s="48"/>
      <c r="K598" s="75"/>
      <c r="L598" s="46">
        <f t="shared" si="124"/>
        <v>0</v>
      </c>
    </row>
    <row r="599" spans="2:12" ht="13.5" thickBot="1">
      <c r="B599" s="104" t="s">
        <v>43</v>
      </c>
      <c r="C599" s="184"/>
      <c r="D599" s="175"/>
      <c r="E599" s="175"/>
      <c r="F599" s="175"/>
      <c r="G599" s="178"/>
      <c r="H599" s="181"/>
      <c r="I599" s="62"/>
      <c r="J599" s="51"/>
      <c r="K599" s="63"/>
      <c r="L599" s="52">
        <f t="shared" si="124"/>
        <v>0</v>
      </c>
    </row>
    <row r="600" spans="2:12">
      <c r="B600" s="68" t="s">
        <v>39</v>
      </c>
      <c r="C600" s="182">
        <f t="shared" ref="C600" si="127">+C595+1</f>
        <v>118</v>
      </c>
      <c r="D600" s="173">
        <f>VLOOKUP(C600,'Completar SOFSE'!$A$19:$E$462,2,0)</f>
        <v>40</v>
      </c>
      <c r="E600" s="173" t="str">
        <f>VLOOKUP(C600,'Completar SOFSE'!$A$19:$E$462,3,0)</f>
        <v>unidad</v>
      </c>
      <c r="F600" s="173" t="str">
        <f>VLOOKUP(C600,'Completar SOFSE'!$A$19:$E$462,4,0)</f>
        <v>NUM03230192120N</v>
      </c>
      <c r="G600" s="176" t="str">
        <f>VLOOKUP(C600,'Completar SOFSE'!$A$19:$E$462,5,0)</f>
        <v>Sello O ring de Aftercooler. Motor Caterpillar 3516B. Loc CSR SDD7.</v>
      </c>
      <c r="H600" s="179" t="str">
        <f>VLOOKUP(C600,'Completar SOFSE'!$A$19:$F$462,6,0)</f>
        <v>109-7411</v>
      </c>
      <c r="I600" s="64"/>
      <c r="J600" s="75"/>
      <c r="K600" s="75"/>
      <c r="L600" s="46">
        <f t="shared" si="124"/>
        <v>0</v>
      </c>
    </row>
    <row r="601" spans="2:12">
      <c r="B601" s="69" t="s">
        <v>40</v>
      </c>
      <c r="C601" s="183"/>
      <c r="D601" s="174"/>
      <c r="E601" s="174"/>
      <c r="F601" s="174"/>
      <c r="G601" s="177"/>
      <c r="H601" s="180"/>
      <c r="I601" s="61"/>
      <c r="J601" s="75"/>
      <c r="K601" s="75"/>
      <c r="L601" s="46">
        <f t="shared" si="124"/>
        <v>0</v>
      </c>
    </row>
    <row r="602" spans="2:12">
      <c r="B602" s="69" t="s">
        <v>41</v>
      </c>
      <c r="C602" s="183"/>
      <c r="D602" s="174"/>
      <c r="E602" s="174"/>
      <c r="F602" s="174"/>
      <c r="G602" s="177"/>
      <c r="H602" s="180"/>
      <c r="I602" s="61"/>
      <c r="J602" s="75"/>
      <c r="K602" s="75"/>
      <c r="L602" s="46">
        <f t="shared" si="124"/>
        <v>0</v>
      </c>
    </row>
    <row r="603" spans="2:12">
      <c r="B603" s="69" t="s">
        <v>42</v>
      </c>
      <c r="C603" s="183"/>
      <c r="D603" s="174"/>
      <c r="E603" s="174"/>
      <c r="F603" s="174"/>
      <c r="G603" s="177"/>
      <c r="H603" s="180"/>
      <c r="I603" s="61"/>
      <c r="J603" s="48"/>
      <c r="K603" s="75"/>
      <c r="L603" s="46">
        <f t="shared" si="124"/>
        <v>0</v>
      </c>
    </row>
    <row r="604" spans="2:12" ht="13.5" thickBot="1">
      <c r="B604" s="104" t="s">
        <v>43</v>
      </c>
      <c r="C604" s="184"/>
      <c r="D604" s="175"/>
      <c r="E604" s="175"/>
      <c r="F604" s="175"/>
      <c r="G604" s="178"/>
      <c r="H604" s="181"/>
      <c r="I604" s="62"/>
      <c r="J604" s="51"/>
      <c r="K604" s="63"/>
      <c r="L604" s="52">
        <f t="shared" si="124"/>
        <v>0</v>
      </c>
    </row>
    <row r="605" spans="2:12">
      <c r="B605" s="68" t="s">
        <v>39</v>
      </c>
      <c r="C605" s="182">
        <f>+C600+1</f>
        <v>119</v>
      </c>
      <c r="D605" s="173">
        <f>VLOOKUP(C605,'Completar SOFSE'!$A$19:$E$462,2,0)</f>
        <v>40</v>
      </c>
      <c r="E605" s="173" t="str">
        <f>VLOOKUP(C605,'Completar SOFSE'!$A$19:$E$462,3,0)</f>
        <v>unidad</v>
      </c>
      <c r="F605" s="173" t="str">
        <f>VLOOKUP(C605,'Completar SOFSE'!$A$19:$E$462,4,0)</f>
        <v>NUM03230302660N</v>
      </c>
      <c r="G605" s="176" t="str">
        <f>VLOOKUP(C605,'Completar SOFSE'!$A$19:$E$462,5,0)</f>
        <v>Sello O ring de Tapas de Cilindro de motor diesel Caterpillar 3516B. Loc CSR SDD7</v>
      </c>
      <c r="H605" s="179" t="str">
        <f>VLOOKUP(C605,'Completar SOFSE'!$A$19:$F$462,6,0)</f>
        <v>214-7568</v>
      </c>
      <c r="I605" s="64"/>
      <c r="J605" s="75"/>
      <c r="K605" s="75"/>
      <c r="L605" s="46">
        <f>I605*$D$60+J605*$D$60+K605*$D$60</f>
        <v>0</v>
      </c>
    </row>
    <row r="606" spans="2:12">
      <c r="B606" s="69" t="s">
        <v>40</v>
      </c>
      <c r="C606" s="183"/>
      <c r="D606" s="174"/>
      <c r="E606" s="174"/>
      <c r="F606" s="174"/>
      <c r="G606" s="177"/>
      <c r="H606" s="180"/>
      <c r="I606" s="61"/>
      <c r="J606" s="75"/>
      <c r="K606" s="75"/>
      <c r="L606" s="46">
        <f t="shared" ref="L606:L624" si="128">I606*$D$60+J606*$D$60+K606*$D$60</f>
        <v>0</v>
      </c>
    </row>
    <row r="607" spans="2:12">
      <c r="B607" s="69" t="s">
        <v>41</v>
      </c>
      <c r="C607" s="183"/>
      <c r="D607" s="174"/>
      <c r="E607" s="174"/>
      <c r="F607" s="174"/>
      <c r="G607" s="177"/>
      <c r="H607" s="180"/>
      <c r="I607" s="61"/>
      <c r="J607" s="75"/>
      <c r="K607" s="75"/>
      <c r="L607" s="46">
        <f t="shared" si="128"/>
        <v>0</v>
      </c>
    </row>
    <row r="608" spans="2:12">
      <c r="B608" s="69" t="s">
        <v>42</v>
      </c>
      <c r="C608" s="183"/>
      <c r="D608" s="174"/>
      <c r="E608" s="174"/>
      <c r="F608" s="174"/>
      <c r="G608" s="177"/>
      <c r="H608" s="180"/>
      <c r="I608" s="61"/>
      <c r="J608" s="48"/>
      <c r="K608" s="75"/>
      <c r="L608" s="46">
        <f t="shared" si="128"/>
        <v>0</v>
      </c>
    </row>
    <row r="609" spans="2:12" ht="13.5" thickBot="1">
      <c r="B609" s="104" t="s">
        <v>43</v>
      </c>
      <c r="C609" s="184"/>
      <c r="D609" s="175"/>
      <c r="E609" s="175"/>
      <c r="F609" s="175"/>
      <c r="G609" s="178"/>
      <c r="H609" s="181"/>
      <c r="I609" s="62"/>
      <c r="J609" s="51"/>
      <c r="K609" s="63"/>
      <c r="L609" s="52">
        <f t="shared" si="128"/>
        <v>0</v>
      </c>
    </row>
    <row r="610" spans="2:12">
      <c r="B610" s="68" t="s">
        <v>39</v>
      </c>
      <c r="C610" s="182">
        <f t="shared" ref="C610" si="129">+C605+1</f>
        <v>120</v>
      </c>
      <c r="D610" s="173">
        <f>VLOOKUP(C610,'Completar SOFSE'!$A$19:$E$462,2,0)</f>
        <v>12</v>
      </c>
      <c r="E610" s="173" t="str">
        <f>VLOOKUP(C610,'Completar SOFSE'!$A$19:$E$462,3,0)</f>
        <v>unidad</v>
      </c>
      <c r="F610" s="173" t="str">
        <f>VLOOKUP(C610,'Completar SOFSE'!$A$19:$E$462,4,0)</f>
        <v>NUM03230531510N</v>
      </c>
      <c r="G610" s="176" t="str">
        <f>VLOOKUP(C610,'Completar SOFSE'!$A$19:$E$462,5,0)</f>
        <v>O ring de adaptador del turbocargador.. Motor diesel Caterpillar 3516B. Locomotoras - CSR SDD7</v>
      </c>
      <c r="H610" s="179" t="str">
        <f>VLOOKUP(C610,'Completar SOFSE'!$A$19:$F$462,6,0)</f>
        <v>3E-6794</v>
      </c>
      <c r="I610" s="64"/>
      <c r="J610" s="75"/>
      <c r="K610" s="75"/>
      <c r="L610" s="46">
        <f t="shared" si="128"/>
        <v>0</v>
      </c>
    </row>
    <row r="611" spans="2:12">
      <c r="B611" s="69" t="s">
        <v>40</v>
      </c>
      <c r="C611" s="183"/>
      <c r="D611" s="174"/>
      <c r="E611" s="174"/>
      <c r="F611" s="174"/>
      <c r="G611" s="177"/>
      <c r="H611" s="180"/>
      <c r="I611" s="61"/>
      <c r="J611" s="75"/>
      <c r="K611" s="75"/>
      <c r="L611" s="46">
        <f t="shared" si="128"/>
        <v>0</v>
      </c>
    </row>
    <row r="612" spans="2:12">
      <c r="B612" s="69" t="s">
        <v>41</v>
      </c>
      <c r="C612" s="183"/>
      <c r="D612" s="174"/>
      <c r="E612" s="174"/>
      <c r="F612" s="174"/>
      <c r="G612" s="177"/>
      <c r="H612" s="180"/>
      <c r="I612" s="61"/>
      <c r="J612" s="75"/>
      <c r="K612" s="75"/>
      <c r="L612" s="46">
        <f t="shared" si="128"/>
        <v>0</v>
      </c>
    </row>
    <row r="613" spans="2:12">
      <c r="B613" s="69" t="s">
        <v>42</v>
      </c>
      <c r="C613" s="183"/>
      <c r="D613" s="174"/>
      <c r="E613" s="174"/>
      <c r="F613" s="174"/>
      <c r="G613" s="177"/>
      <c r="H613" s="180"/>
      <c r="I613" s="61"/>
      <c r="J613" s="48"/>
      <c r="K613" s="75"/>
      <c r="L613" s="46">
        <f t="shared" si="128"/>
        <v>0</v>
      </c>
    </row>
    <row r="614" spans="2:12" ht="13.5" thickBot="1">
      <c r="B614" s="104" t="s">
        <v>43</v>
      </c>
      <c r="C614" s="184"/>
      <c r="D614" s="175"/>
      <c r="E614" s="175"/>
      <c r="F614" s="175"/>
      <c r="G614" s="178"/>
      <c r="H614" s="181"/>
      <c r="I614" s="62"/>
      <c r="J614" s="51"/>
      <c r="K614" s="63"/>
      <c r="L614" s="52">
        <f t="shared" si="128"/>
        <v>0</v>
      </c>
    </row>
    <row r="615" spans="2:12">
      <c r="B615" s="68" t="s">
        <v>39</v>
      </c>
      <c r="C615" s="182">
        <f t="shared" ref="C615" si="130">+C610+1</f>
        <v>121</v>
      </c>
      <c r="D615" s="173">
        <f>VLOOKUP(C615,'Completar SOFSE'!$A$19:$E$462,2,0)</f>
        <v>19</v>
      </c>
      <c r="E615" s="173" t="str">
        <f>VLOOKUP(C615,'Completar SOFSE'!$A$19:$E$462,3,0)</f>
        <v>unidad</v>
      </c>
      <c r="F615" s="173" t="str">
        <f>VLOOKUP(C615,'Completar SOFSE'!$A$19:$E$462,4,0)</f>
        <v>NUM03230531530N</v>
      </c>
      <c r="G615" s="176" t="str">
        <f>VLOOKUP(C615,'Completar SOFSE'!$A$19:$E$462,5,0)</f>
        <v>O ring. Codo de escape del turbocargador</v>
      </c>
      <c r="H615" s="179" t="str">
        <f>VLOOKUP(C615,'Completar SOFSE'!$A$19:$F$462,6,0)</f>
        <v>7E-2326</v>
      </c>
      <c r="I615" s="64"/>
      <c r="J615" s="75"/>
      <c r="K615" s="75"/>
      <c r="L615" s="46">
        <f t="shared" si="128"/>
        <v>0</v>
      </c>
    </row>
    <row r="616" spans="2:12">
      <c r="B616" s="69" t="s">
        <v>40</v>
      </c>
      <c r="C616" s="183"/>
      <c r="D616" s="174"/>
      <c r="E616" s="174"/>
      <c r="F616" s="174"/>
      <c r="G616" s="177"/>
      <c r="H616" s="180"/>
      <c r="I616" s="61"/>
      <c r="J616" s="75"/>
      <c r="K616" s="75"/>
      <c r="L616" s="46">
        <f t="shared" si="128"/>
        <v>0</v>
      </c>
    </row>
    <row r="617" spans="2:12">
      <c r="B617" s="69" t="s">
        <v>41</v>
      </c>
      <c r="C617" s="183"/>
      <c r="D617" s="174"/>
      <c r="E617" s="174"/>
      <c r="F617" s="174"/>
      <c r="G617" s="177"/>
      <c r="H617" s="180"/>
      <c r="I617" s="61"/>
      <c r="J617" s="75"/>
      <c r="K617" s="75"/>
      <c r="L617" s="46">
        <f t="shared" si="128"/>
        <v>0</v>
      </c>
    </row>
    <row r="618" spans="2:12">
      <c r="B618" s="69" t="s">
        <v>42</v>
      </c>
      <c r="C618" s="183"/>
      <c r="D618" s="174"/>
      <c r="E618" s="174"/>
      <c r="F618" s="174"/>
      <c r="G618" s="177"/>
      <c r="H618" s="180"/>
      <c r="I618" s="61"/>
      <c r="J618" s="48"/>
      <c r="K618" s="75"/>
      <c r="L618" s="46">
        <f t="shared" si="128"/>
        <v>0</v>
      </c>
    </row>
    <row r="619" spans="2:12" ht="13.5" thickBot="1">
      <c r="B619" s="104" t="s">
        <v>43</v>
      </c>
      <c r="C619" s="184"/>
      <c r="D619" s="175"/>
      <c r="E619" s="175"/>
      <c r="F619" s="175"/>
      <c r="G619" s="178"/>
      <c r="H619" s="181"/>
      <c r="I619" s="62"/>
      <c r="J619" s="51"/>
      <c r="K619" s="63"/>
      <c r="L619" s="52">
        <f t="shared" si="128"/>
        <v>0</v>
      </c>
    </row>
    <row r="620" spans="2:12">
      <c r="B620" s="68" t="s">
        <v>39</v>
      </c>
      <c r="C620" s="182">
        <f t="shared" ref="C620" si="131">+C615+1</f>
        <v>122</v>
      </c>
      <c r="D620" s="173">
        <f>VLOOKUP(C620,'Completar SOFSE'!$A$19:$E$462,2,0)</f>
        <v>48</v>
      </c>
      <c r="E620" s="173" t="str">
        <f>VLOOKUP(C620,'Completar SOFSE'!$A$19:$E$462,3,0)</f>
        <v>unidad</v>
      </c>
      <c r="F620" s="173" t="str">
        <f>VLOOKUP(C620,'Completar SOFSE'!$A$19:$E$462,4,0)</f>
        <v>NUM03230711140N</v>
      </c>
      <c r="G620" s="176" t="str">
        <f>VLOOKUP(C620,'Completar SOFSE'!$A$19:$E$462,5,0)</f>
        <v>O ring de filtro separador de agua. Sistema de combustible. Motor diesel Caterpillar 3516B. Loc SDD7</v>
      </c>
      <c r="H620" s="179" t="str">
        <f>VLOOKUP(C620,'Completar SOFSE'!$A$19:$F$462,6,0)</f>
        <v>1J-9671</v>
      </c>
      <c r="I620" s="64"/>
      <c r="J620" s="75"/>
      <c r="K620" s="75"/>
      <c r="L620" s="46">
        <f t="shared" si="128"/>
        <v>0</v>
      </c>
    </row>
    <row r="621" spans="2:12">
      <c r="B621" s="69" t="s">
        <v>40</v>
      </c>
      <c r="C621" s="183"/>
      <c r="D621" s="174"/>
      <c r="E621" s="174"/>
      <c r="F621" s="174"/>
      <c r="G621" s="177"/>
      <c r="H621" s="180"/>
      <c r="I621" s="61"/>
      <c r="J621" s="75"/>
      <c r="K621" s="75"/>
      <c r="L621" s="46">
        <f t="shared" si="128"/>
        <v>0</v>
      </c>
    </row>
    <row r="622" spans="2:12">
      <c r="B622" s="69" t="s">
        <v>41</v>
      </c>
      <c r="C622" s="183"/>
      <c r="D622" s="174"/>
      <c r="E622" s="174"/>
      <c r="F622" s="174"/>
      <c r="G622" s="177"/>
      <c r="H622" s="180"/>
      <c r="I622" s="61"/>
      <c r="J622" s="75"/>
      <c r="K622" s="75"/>
      <c r="L622" s="46">
        <f t="shared" si="128"/>
        <v>0</v>
      </c>
    </row>
    <row r="623" spans="2:12">
      <c r="B623" s="69" t="s">
        <v>42</v>
      </c>
      <c r="C623" s="183"/>
      <c r="D623" s="174"/>
      <c r="E623" s="174"/>
      <c r="F623" s="174"/>
      <c r="G623" s="177"/>
      <c r="H623" s="180"/>
      <c r="I623" s="61"/>
      <c r="J623" s="48"/>
      <c r="K623" s="75"/>
      <c r="L623" s="46">
        <f t="shared" si="128"/>
        <v>0</v>
      </c>
    </row>
    <row r="624" spans="2:12" ht="13.5" thickBot="1">
      <c r="B624" s="104" t="s">
        <v>43</v>
      </c>
      <c r="C624" s="184"/>
      <c r="D624" s="175"/>
      <c r="E624" s="175"/>
      <c r="F624" s="175"/>
      <c r="G624" s="178"/>
      <c r="H624" s="181"/>
      <c r="I624" s="62"/>
      <c r="J624" s="51"/>
      <c r="K624" s="63"/>
      <c r="L624" s="52">
        <f t="shared" si="128"/>
        <v>0</v>
      </c>
    </row>
    <row r="625" spans="2:12">
      <c r="B625" s="68" t="s">
        <v>39</v>
      </c>
      <c r="C625" s="182">
        <f>+C620+1</f>
        <v>123</v>
      </c>
      <c r="D625" s="173">
        <f>VLOOKUP(C625,'Completar SOFSE'!$A$19:$E$462,2,0)</f>
        <v>28</v>
      </c>
      <c r="E625" s="173" t="str">
        <f>VLOOKUP(C625,'Completar SOFSE'!$A$19:$E$462,3,0)</f>
        <v>unidad</v>
      </c>
      <c r="F625" s="173" t="str">
        <f>VLOOKUP(C625,'Completar SOFSE'!$A$19:$E$462,4,0)</f>
        <v>NUM03230711170N</v>
      </c>
      <c r="G625" s="176" t="str">
        <f>VLOOKUP(C625,'Completar SOFSE'!$A$19:$E$462,5,0)</f>
        <v>O ring mayor de descarga. Filtro separador de agua. Sistema de combustible. Motor Caterpillar 3516B</v>
      </c>
      <c r="H625" s="179" t="str">
        <f>VLOOKUP(C625,'Completar SOFSE'!$A$19:$F$462,6,0)</f>
        <v>2M-9780</v>
      </c>
      <c r="I625" s="64"/>
      <c r="J625" s="75"/>
      <c r="K625" s="75"/>
      <c r="L625" s="46">
        <f>I625*$D$60+J625*$D$60+K625*$D$60</f>
        <v>0</v>
      </c>
    </row>
    <row r="626" spans="2:12">
      <c r="B626" s="69" t="s">
        <v>40</v>
      </c>
      <c r="C626" s="183"/>
      <c r="D626" s="174"/>
      <c r="E626" s="174"/>
      <c r="F626" s="174"/>
      <c r="G626" s="177"/>
      <c r="H626" s="180"/>
      <c r="I626" s="61"/>
      <c r="J626" s="75"/>
      <c r="K626" s="75"/>
      <c r="L626" s="46">
        <f t="shared" ref="L626:L644" si="132">I626*$D$60+J626*$D$60+K626*$D$60</f>
        <v>0</v>
      </c>
    </row>
    <row r="627" spans="2:12">
      <c r="B627" s="69" t="s">
        <v>41</v>
      </c>
      <c r="C627" s="183"/>
      <c r="D627" s="174"/>
      <c r="E627" s="174"/>
      <c r="F627" s="174"/>
      <c r="G627" s="177"/>
      <c r="H627" s="180"/>
      <c r="I627" s="61"/>
      <c r="J627" s="75"/>
      <c r="K627" s="75"/>
      <c r="L627" s="46">
        <f t="shared" si="132"/>
        <v>0</v>
      </c>
    </row>
    <row r="628" spans="2:12">
      <c r="B628" s="69" t="s">
        <v>42</v>
      </c>
      <c r="C628" s="183"/>
      <c r="D628" s="174"/>
      <c r="E628" s="174"/>
      <c r="F628" s="174"/>
      <c r="G628" s="177"/>
      <c r="H628" s="180"/>
      <c r="I628" s="61"/>
      <c r="J628" s="48"/>
      <c r="K628" s="75"/>
      <c r="L628" s="46">
        <f t="shared" si="132"/>
        <v>0</v>
      </c>
    </row>
    <row r="629" spans="2:12" ht="13.5" thickBot="1">
      <c r="B629" s="104" t="s">
        <v>43</v>
      </c>
      <c r="C629" s="184"/>
      <c r="D629" s="175"/>
      <c r="E629" s="175"/>
      <c r="F629" s="175"/>
      <c r="G629" s="178"/>
      <c r="H629" s="181"/>
      <c r="I629" s="62"/>
      <c r="J629" s="51"/>
      <c r="K629" s="63"/>
      <c r="L629" s="52">
        <f t="shared" si="132"/>
        <v>0</v>
      </c>
    </row>
    <row r="630" spans="2:12">
      <c r="B630" s="68" t="s">
        <v>39</v>
      </c>
      <c r="C630" s="182">
        <f t="shared" ref="C630" si="133">+C625+1</f>
        <v>124</v>
      </c>
      <c r="D630" s="173">
        <f>VLOOKUP(C630,'Completar SOFSE'!$A$19:$E$462,2,0)</f>
        <v>38</v>
      </c>
      <c r="E630" s="173" t="str">
        <f>VLOOKUP(C630,'Completar SOFSE'!$A$19:$E$462,3,0)</f>
        <v>unidad</v>
      </c>
      <c r="F630" s="173" t="str">
        <f>VLOOKUP(C630,'Completar SOFSE'!$A$19:$E$462,4,0)</f>
        <v>NUM03230711210N</v>
      </c>
      <c r="G630" s="176" t="str">
        <f>VLOOKUP(C630,'Completar SOFSE'!$A$19:$E$462,5,0)</f>
        <v>O ring menor descarga. Separador de agua. Sistema de combustible. Motor Caterpillar 3516B. CSR SDD7</v>
      </c>
      <c r="H630" s="179" t="str">
        <f>VLOOKUP(C630,'Completar SOFSE'!$A$19:$F$462,6,0)</f>
        <v>4J-5477</v>
      </c>
      <c r="I630" s="64"/>
      <c r="J630" s="75"/>
      <c r="K630" s="75"/>
      <c r="L630" s="46">
        <f t="shared" si="132"/>
        <v>0</v>
      </c>
    </row>
    <row r="631" spans="2:12">
      <c r="B631" s="69" t="s">
        <v>40</v>
      </c>
      <c r="C631" s="183"/>
      <c r="D631" s="174"/>
      <c r="E631" s="174"/>
      <c r="F631" s="174"/>
      <c r="G631" s="177"/>
      <c r="H631" s="180"/>
      <c r="I631" s="61"/>
      <c r="J631" s="75"/>
      <c r="K631" s="75"/>
      <c r="L631" s="46">
        <f t="shared" si="132"/>
        <v>0</v>
      </c>
    </row>
    <row r="632" spans="2:12">
      <c r="B632" s="69" t="s">
        <v>41</v>
      </c>
      <c r="C632" s="183"/>
      <c r="D632" s="174"/>
      <c r="E632" s="174"/>
      <c r="F632" s="174"/>
      <c r="G632" s="177"/>
      <c r="H632" s="180"/>
      <c r="I632" s="61"/>
      <c r="J632" s="75"/>
      <c r="K632" s="75"/>
      <c r="L632" s="46">
        <f t="shared" si="132"/>
        <v>0</v>
      </c>
    </row>
    <row r="633" spans="2:12">
      <c r="B633" s="69" t="s">
        <v>42</v>
      </c>
      <c r="C633" s="183"/>
      <c r="D633" s="174"/>
      <c r="E633" s="174"/>
      <c r="F633" s="174"/>
      <c r="G633" s="177"/>
      <c r="H633" s="180"/>
      <c r="I633" s="61"/>
      <c r="J633" s="48"/>
      <c r="K633" s="75"/>
      <c r="L633" s="46">
        <f t="shared" si="132"/>
        <v>0</v>
      </c>
    </row>
    <row r="634" spans="2:12" ht="13.5" thickBot="1">
      <c r="B634" s="104" t="s">
        <v>43</v>
      </c>
      <c r="C634" s="184"/>
      <c r="D634" s="175"/>
      <c r="E634" s="175"/>
      <c r="F634" s="175"/>
      <c r="G634" s="178"/>
      <c r="H634" s="181"/>
      <c r="I634" s="62"/>
      <c r="J634" s="51"/>
      <c r="K634" s="63"/>
      <c r="L634" s="52">
        <f t="shared" si="132"/>
        <v>0</v>
      </c>
    </row>
    <row r="635" spans="2:12">
      <c r="B635" s="68" t="s">
        <v>39</v>
      </c>
      <c r="C635" s="182">
        <f t="shared" ref="C635" si="134">+C630+1</f>
        <v>125</v>
      </c>
      <c r="D635" s="173">
        <f>VLOOKUP(C635,'Completar SOFSE'!$A$19:$E$462,2,0)</f>
        <v>20</v>
      </c>
      <c r="E635" s="173" t="str">
        <f>VLOOKUP(C635,'Completar SOFSE'!$A$19:$E$462,3,0)</f>
        <v>unidad</v>
      </c>
      <c r="F635" s="173" t="str">
        <f>VLOOKUP(C635,'Completar SOFSE'!$A$19:$E$462,4,0)</f>
        <v>NUM03230711260N</v>
      </c>
      <c r="G635" s="176" t="str">
        <f>VLOOKUP(C635,'Completar SOFSE'!$A$19:$E$462,5,0)</f>
        <v>O ring de conector de bomba de transferencia de combustible.. Motor diesel Caterpillar 3516B. SDD7</v>
      </c>
      <c r="H635" s="179" t="str">
        <f>VLOOKUP(C635,'Completar SOFSE'!$A$19:$F$462,6,0)</f>
        <v>238-5080</v>
      </c>
      <c r="I635" s="64"/>
      <c r="J635" s="75"/>
      <c r="K635" s="75"/>
      <c r="L635" s="46">
        <f t="shared" si="132"/>
        <v>0</v>
      </c>
    </row>
    <row r="636" spans="2:12">
      <c r="B636" s="69" t="s">
        <v>40</v>
      </c>
      <c r="C636" s="183"/>
      <c r="D636" s="174"/>
      <c r="E636" s="174"/>
      <c r="F636" s="174"/>
      <c r="G636" s="177"/>
      <c r="H636" s="180"/>
      <c r="I636" s="61"/>
      <c r="J636" s="75"/>
      <c r="K636" s="75"/>
      <c r="L636" s="46">
        <f t="shared" si="132"/>
        <v>0</v>
      </c>
    </row>
    <row r="637" spans="2:12">
      <c r="B637" s="69" t="s">
        <v>41</v>
      </c>
      <c r="C637" s="183"/>
      <c r="D637" s="174"/>
      <c r="E637" s="174"/>
      <c r="F637" s="174"/>
      <c r="G637" s="177"/>
      <c r="H637" s="180"/>
      <c r="I637" s="61"/>
      <c r="J637" s="75"/>
      <c r="K637" s="75"/>
      <c r="L637" s="46">
        <f t="shared" si="132"/>
        <v>0</v>
      </c>
    </row>
    <row r="638" spans="2:12">
      <c r="B638" s="69" t="s">
        <v>42</v>
      </c>
      <c r="C638" s="183"/>
      <c r="D638" s="174"/>
      <c r="E638" s="174"/>
      <c r="F638" s="174"/>
      <c r="G638" s="177"/>
      <c r="H638" s="180"/>
      <c r="I638" s="61"/>
      <c r="J638" s="48"/>
      <c r="K638" s="75"/>
      <c r="L638" s="46">
        <f t="shared" si="132"/>
        <v>0</v>
      </c>
    </row>
    <row r="639" spans="2:12" ht="13.5" thickBot="1">
      <c r="B639" s="104" t="s">
        <v>43</v>
      </c>
      <c r="C639" s="184"/>
      <c r="D639" s="175"/>
      <c r="E639" s="175"/>
      <c r="F639" s="175"/>
      <c r="G639" s="178"/>
      <c r="H639" s="181"/>
      <c r="I639" s="62"/>
      <c r="J639" s="51"/>
      <c r="K639" s="63"/>
      <c r="L639" s="52">
        <f t="shared" si="132"/>
        <v>0</v>
      </c>
    </row>
    <row r="640" spans="2:12">
      <c r="B640" s="68" t="s">
        <v>39</v>
      </c>
      <c r="C640" s="182">
        <f t="shared" ref="C640" si="135">+C635+1</f>
        <v>126</v>
      </c>
      <c r="D640" s="173">
        <f>VLOOKUP(C640,'Completar SOFSE'!$A$19:$E$462,2,0)</f>
        <v>20</v>
      </c>
      <c r="E640" s="173" t="str">
        <f>VLOOKUP(C640,'Completar SOFSE'!$A$19:$E$462,3,0)</f>
        <v>unidad</v>
      </c>
      <c r="F640" s="173" t="str">
        <f>VLOOKUP(C640,'Completar SOFSE'!$A$19:$E$462,4,0)</f>
        <v>NUM03230820400N</v>
      </c>
      <c r="G640" s="176" t="str">
        <f>VLOOKUP(C640,'Completar SOFSE'!$A$19:$E$462,5,0)</f>
        <v>O ring de placa. Piping. Sistema de refrigeracion. Motor diesel Caterpillar 3516B. Loc CSR SDD7</v>
      </c>
      <c r="H640" s="179" t="str">
        <f>VLOOKUP(C640,'Completar SOFSE'!$A$19:$F$462,6,0)</f>
        <v>2H-3928</v>
      </c>
      <c r="I640" s="64"/>
      <c r="J640" s="75"/>
      <c r="K640" s="75"/>
      <c r="L640" s="46">
        <f t="shared" si="132"/>
        <v>0</v>
      </c>
    </row>
    <row r="641" spans="2:12">
      <c r="B641" s="69" t="s">
        <v>40</v>
      </c>
      <c r="C641" s="183"/>
      <c r="D641" s="174"/>
      <c r="E641" s="174"/>
      <c r="F641" s="174"/>
      <c r="G641" s="177"/>
      <c r="H641" s="180"/>
      <c r="I641" s="61"/>
      <c r="J641" s="75"/>
      <c r="K641" s="75"/>
      <c r="L641" s="46">
        <f t="shared" si="132"/>
        <v>0</v>
      </c>
    </row>
    <row r="642" spans="2:12">
      <c r="B642" s="69" t="s">
        <v>41</v>
      </c>
      <c r="C642" s="183"/>
      <c r="D642" s="174"/>
      <c r="E642" s="174"/>
      <c r="F642" s="174"/>
      <c r="G642" s="177"/>
      <c r="H642" s="180"/>
      <c r="I642" s="61"/>
      <c r="J642" s="75"/>
      <c r="K642" s="75"/>
      <c r="L642" s="46">
        <f t="shared" si="132"/>
        <v>0</v>
      </c>
    </row>
    <row r="643" spans="2:12">
      <c r="B643" s="69" t="s">
        <v>42</v>
      </c>
      <c r="C643" s="183"/>
      <c r="D643" s="174"/>
      <c r="E643" s="174"/>
      <c r="F643" s="174"/>
      <c r="G643" s="177"/>
      <c r="H643" s="180"/>
      <c r="I643" s="61"/>
      <c r="J643" s="48"/>
      <c r="K643" s="75"/>
      <c r="L643" s="46">
        <f t="shared" si="132"/>
        <v>0</v>
      </c>
    </row>
    <row r="644" spans="2:12" ht="13.5" thickBot="1">
      <c r="B644" s="104" t="s">
        <v>43</v>
      </c>
      <c r="C644" s="184"/>
      <c r="D644" s="175"/>
      <c r="E644" s="175"/>
      <c r="F644" s="175"/>
      <c r="G644" s="178"/>
      <c r="H644" s="181"/>
      <c r="I644" s="62"/>
      <c r="J644" s="51"/>
      <c r="K644" s="63"/>
      <c r="L644" s="52">
        <f t="shared" si="132"/>
        <v>0</v>
      </c>
    </row>
    <row r="645" spans="2:12">
      <c r="B645" s="68" t="s">
        <v>39</v>
      </c>
      <c r="C645" s="182">
        <f>+C640+1</f>
        <v>127</v>
      </c>
      <c r="D645" s="173">
        <f>VLOOKUP(C645,'Completar SOFSE'!$A$19:$E$462,2,0)</f>
        <v>20</v>
      </c>
      <c r="E645" s="173" t="str">
        <f>VLOOKUP(C645,'Completar SOFSE'!$A$19:$E$462,3,0)</f>
        <v>unidad</v>
      </c>
      <c r="F645" s="173" t="str">
        <f>VLOOKUP(C645,'Completar SOFSE'!$A$19:$E$462,4,0)</f>
        <v>NUM03230820440N</v>
      </c>
      <c r="G645" s="176" t="str">
        <f>VLOOKUP(C645,'Completar SOFSE'!$A$19:$E$462,5,0)</f>
        <v>O ring de codo despues de enfriador. Piping. Sistema de refrigeracion. Motor Caterpillar 3516B. SDD7</v>
      </c>
      <c r="H645" s="179" t="str">
        <f>VLOOKUP(C645,'Completar SOFSE'!$A$19:$F$462,6,0)</f>
        <v>8C-3073</v>
      </c>
      <c r="I645" s="64"/>
      <c r="J645" s="75"/>
      <c r="K645" s="75"/>
      <c r="L645" s="46">
        <f>I645*$D$60+J645*$D$60+K645*$D$60</f>
        <v>0</v>
      </c>
    </row>
    <row r="646" spans="2:12">
      <c r="B646" s="69" t="s">
        <v>40</v>
      </c>
      <c r="C646" s="183"/>
      <c r="D646" s="174"/>
      <c r="E646" s="174"/>
      <c r="F646" s="174"/>
      <c r="G646" s="177"/>
      <c r="H646" s="180"/>
      <c r="I646" s="61"/>
      <c r="J646" s="75"/>
      <c r="K646" s="75"/>
      <c r="L646" s="46">
        <f t="shared" ref="L646:L664" si="136">I646*$D$60+J646*$D$60+K646*$D$60</f>
        <v>0</v>
      </c>
    </row>
    <row r="647" spans="2:12">
      <c r="B647" s="69" t="s">
        <v>41</v>
      </c>
      <c r="C647" s="183"/>
      <c r="D647" s="174"/>
      <c r="E647" s="174"/>
      <c r="F647" s="174"/>
      <c r="G647" s="177"/>
      <c r="H647" s="180"/>
      <c r="I647" s="61"/>
      <c r="J647" s="75"/>
      <c r="K647" s="75"/>
      <c r="L647" s="46">
        <f t="shared" si="136"/>
        <v>0</v>
      </c>
    </row>
    <row r="648" spans="2:12">
      <c r="B648" s="69" t="s">
        <v>42</v>
      </c>
      <c r="C648" s="183"/>
      <c r="D648" s="174"/>
      <c r="E648" s="174"/>
      <c r="F648" s="174"/>
      <c r="G648" s="177"/>
      <c r="H648" s="180"/>
      <c r="I648" s="61"/>
      <c r="J648" s="48"/>
      <c r="K648" s="75"/>
      <c r="L648" s="46">
        <f t="shared" si="136"/>
        <v>0</v>
      </c>
    </row>
    <row r="649" spans="2:12" ht="13.5" thickBot="1">
      <c r="B649" s="104" t="s">
        <v>43</v>
      </c>
      <c r="C649" s="184"/>
      <c r="D649" s="175"/>
      <c r="E649" s="175"/>
      <c r="F649" s="175"/>
      <c r="G649" s="178"/>
      <c r="H649" s="181"/>
      <c r="I649" s="62"/>
      <c r="J649" s="51"/>
      <c r="K649" s="63"/>
      <c r="L649" s="52">
        <f t="shared" si="136"/>
        <v>0</v>
      </c>
    </row>
    <row r="650" spans="2:12">
      <c r="B650" s="68" t="s">
        <v>39</v>
      </c>
      <c r="C650" s="182">
        <f t="shared" ref="C650" si="137">+C645+1</f>
        <v>128</v>
      </c>
      <c r="D650" s="173">
        <f>VLOOKUP(C650,'Completar SOFSE'!$A$19:$E$462,2,0)</f>
        <v>30</v>
      </c>
      <c r="E650" s="173" t="str">
        <f>VLOOKUP(C650,'Completar SOFSE'!$A$19:$E$462,3,0)</f>
        <v>unidad</v>
      </c>
      <c r="F650" s="173" t="str">
        <f>VLOOKUP(C650,'Completar SOFSE'!$A$19:$E$462,4,0)</f>
        <v>NUM03230820450N</v>
      </c>
      <c r="G650" s="176" t="str">
        <f>VLOOKUP(C650,'Completar SOFSE'!$A$19:$E$462,5,0)</f>
        <v>O ring despues de enfriador. Piping. Sistema de refrigeracion. Motor diesel Caterpillar 3516B. SDD7</v>
      </c>
      <c r="H650" s="179" t="str">
        <f>VLOOKUP(C650,'Completar SOFSE'!$A$19:$F$462,6,0)</f>
        <v>9M-2092</v>
      </c>
      <c r="I650" s="64"/>
      <c r="J650" s="75"/>
      <c r="K650" s="75"/>
      <c r="L650" s="46">
        <f t="shared" si="136"/>
        <v>0</v>
      </c>
    </row>
    <row r="651" spans="2:12">
      <c r="B651" s="69" t="s">
        <v>40</v>
      </c>
      <c r="C651" s="183"/>
      <c r="D651" s="174"/>
      <c r="E651" s="174"/>
      <c r="F651" s="174"/>
      <c r="G651" s="177"/>
      <c r="H651" s="180"/>
      <c r="I651" s="61"/>
      <c r="J651" s="75"/>
      <c r="K651" s="75"/>
      <c r="L651" s="46">
        <f t="shared" si="136"/>
        <v>0</v>
      </c>
    </row>
    <row r="652" spans="2:12">
      <c r="B652" s="69" t="s">
        <v>41</v>
      </c>
      <c r="C652" s="183"/>
      <c r="D652" s="174"/>
      <c r="E652" s="174"/>
      <c r="F652" s="174"/>
      <c r="G652" s="177"/>
      <c r="H652" s="180"/>
      <c r="I652" s="61"/>
      <c r="J652" s="75"/>
      <c r="K652" s="75"/>
      <c r="L652" s="46">
        <f t="shared" si="136"/>
        <v>0</v>
      </c>
    </row>
    <row r="653" spans="2:12">
      <c r="B653" s="69" t="s">
        <v>42</v>
      </c>
      <c r="C653" s="183"/>
      <c r="D653" s="174"/>
      <c r="E653" s="174"/>
      <c r="F653" s="174"/>
      <c r="G653" s="177"/>
      <c r="H653" s="180"/>
      <c r="I653" s="61"/>
      <c r="J653" s="48"/>
      <c r="K653" s="75"/>
      <c r="L653" s="46">
        <f t="shared" si="136"/>
        <v>0</v>
      </c>
    </row>
    <row r="654" spans="2:12" ht="13.5" thickBot="1">
      <c r="B654" s="104" t="s">
        <v>43</v>
      </c>
      <c r="C654" s="184"/>
      <c r="D654" s="175"/>
      <c r="E654" s="175"/>
      <c r="F654" s="175"/>
      <c r="G654" s="178"/>
      <c r="H654" s="181"/>
      <c r="I654" s="62"/>
      <c r="J654" s="51"/>
      <c r="K654" s="63"/>
      <c r="L654" s="52">
        <f t="shared" si="136"/>
        <v>0</v>
      </c>
    </row>
    <row r="655" spans="2:12">
      <c r="B655" s="68" t="s">
        <v>39</v>
      </c>
      <c r="C655" s="182">
        <f t="shared" ref="C655" si="138">+C650+1</f>
        <v>129</v>
      </c>
      <c r="D655" s="173">
        <f>VLOOKUP(C655,'Completar SOFSE'!$A$19:$E$462,2,0)</f>
        <v>12</v>
      </c>
      <c r="E655" s="173" t="str">
        <f>VLOOKUP(C655,'Completar SOFSE'!$A$19:$E$462,3,0)</f>
        <v>unidad</v>
      </c>
      <c r="F655" s="173" t="str">
        <f>VLOOKUP(C655,'Completar SOFSE'!$A$19:$E$462,4,0)</f>
        <v>NUM03230930270N</v>
      </c>
      <c r="G655" s="176" t="str">
        <f>VLOOKUP(C655,'Completar SOFSE'!$A$19:$E$462,5,0)</f>
        <v>O ring de conector. Carter de block de cilindros.. Motor diesel Caterpillar 3516B. CSR SDD7</v>
      </c>
      <c r="H655" s="179" t="str">
        <f>VLOOKUP(C655,'Completar SOFSE'!$A$19:$F$462,6,0)</f>
        <v>5P-7818</v>
      </c>
      <c r="I655" s="64"/>
      <c r="J655" s="75"/>
      <c r="K655" s="75"/>
      <c r="L655" s="46">
        <f t="shared" si="136"/>
        <v>0</v>
      </c>
    </row>
    <row r="656" spans="2:12">
      <c r="B656" s="69" t="s">
        <v>40</v>
      </c>
      <c r="C656" s="183"/>
      <c r="D656" s="174"/>
      <c r="E656" s="174"/>
      <c r="F656" s="174"/>
      <c r="G656" s="177"/>
      <c r="H656" s="180"/>
      <c r="I656" s="61"/>
      <c r="J656" s="75"/>
      <c r="K656" s="75"/>
      <c r="L656" s="46">
        <f t="shared" si="136"/>
        <v>0</v>
      </c>
    </row>
    <row r="657" spans="2:12">
      <c r="B657" s="69" t="s">
        <v>41</v>
      </c>
      <c r="C657" s="183"/>
      <c r="D657" s="174"/>
      <c r="E657" s="174"/>
      <c r="F657" s="174"/>
      <c r="G657" s="177"/>
      <c r="H657" s="180"/>
      <c r="I657" s="61"/>
      <c r="J657" s="75"/>
      <c r="K657" s="75"/>
      <c r="L657" s="46">
        <f t="shared" si="136"/>
        <v>0</v>
      </c>
    </row>
    <row r="658" spans="2:12">
      <c r="B658" s="69" t="s">
        <v>42</v>
      </c>
      <c r="C658" s="183"/>
      <c r="D658" s="174"/>
      <c r="E658" s="174"/>
      <c r="F658" s="174"/>
      <c r="G658" s="177"/>
      <c r="H658" s="180"/>
      <c r="I658" s="61"/>
      <c r="J658" s="48"/>
      <c r="K658" s="75"/>
      <c r="L658" s="46">
        <f t="shared" si="136"/>
        <v>0</v>
      </c>
    </row>
    <row r="659" spans="2:12" ht="13.5" thickBot="1">
      <c r="B659" s="104" t="s">
        <v>43</v>
      </c>
      <c r="C659" s="184"/>
      <c r="D659" s="175"/>
      <c r="E659" s="175"/>
      <c r="F659" s="175"/>
      <c r="G659" s="178"/>
      <c r="H659" s="181"/>
      <c r="I659" s="62"/>
      <c r="J659" s="51"/>
      <c r="K659" s="63"/>
      <c r="L659" s="52">
        <f t="shared" si="136"/>
        <v>0</v>
      </c>
    </row>
    <row r="660" spans="2:12">
      <c r="B660" s="68" t="s">
        <v>39</v>
      </c>
      <c r="C660" s="182">
        <f t="shared" ref="C660" si="139">+C655+1</f>
        <v>130</v>
      </c>
      <c r="D660" s="173">
        <f>VLOOKUP(C660,'Completar SOFSE'!$A$19:$E$462,2,0)</f>
        <v>12</v>
      </c>
      <c r="E660" s="173" t="str">
        <f>VLOOKUP(C660,'Completar SOFSE'!$A$19:$E$462,3,0)</f>
        <v>unidad</v>
      </c>
      <c r="F660" s="173" t="str">
        <f>VLOOKUP(C660,'Completar SOFSE'!$A$19:$E$462,4,0)</f>
        <v>NUM03230930280N</v>
      </c>
      <c r="G660" s="176" t="str">
        <f>VLOOKUP(C660,'Completar SOFSE'!$A$19:$E$462,5,0)</f>
        <v>O ring del cobertor lateral del block de cilindros.. Motor diesel Caterpillar 3516B. CSR SDD7</v>
      </c>
      <c r="H660" s="179" t="str">
        <f>VLOOKUP(C660,'Completar SOFSE'!$A$19:$F$462,6,0)</f>
        <v>5P-8210</v>
      </c>
      <c r="I660" s="64"/>
      <c r="J660" s="75"/>
      <c r="K660" s="75"/>
      <c r="L660" s="46">
        <f t="shared" si="136"/>
        <v>0</v>
      </c>
    </row>
    <row r="661" spans="2:12">
      <c r="B661" s="69" t="s">
        <v>40</v>
      </c>
      <c r="C661" s="183"/>
      <c r="D661" s="174"/>
      <c r="E661" s="174"/>
      <c r="F661" s="174"/>
      <c r="G661" s="177"/>
      <c r="H661" s="180"/>
      <c r="I661" s="61"/>
      <c r="J661" s="75"/>
      <c r="K661" s="75"/>
      <c r="L661" s="46">
        <f t="shared" si="136"/>
        <v>0</v>
      </c>
    </row>
    <row r="662" spans="2:12">
      <c r="B662" s="69" t="s">
        <v>41</v>
      </c>
      <c r="C662" s="183"/>
      <c r="D662" s="174"/>
      <c r="E662" s="174"/>
      <c r="F662" s="174"/>
      <c r="G662" s="177"/>
      <c r="H662" s="180"/>
      <c r="I662" s="61"/>
      <c r="J662" s="75"/>
      <c r="K662" s="75"/>
      <c r="L662" s="46">
        <f t="shared" si="136"/>
        <v>0</v>
      </c>
    </row>
    <row r="663" spans="2:12">
      <c r="B663" s="69" t="s">
        <v>42</v>
      </c>
      <c r="C663" s="183"/>
      <c r="D663" s="174"/>
      <c r="E663" s="174"/>
      <c r="F663" s="174"/>
      <c r="G663" s="177"/>
      <c r="H663" s="180"/>
      <c r="I663" s="61"/>
      <c r="J663" s="48"/>
      <c r="K663" s="75"/>
      <c r="L663" s="46">
        <f t="shared" si="136"/>
        <v>0</v>
      </c>
    </row>
    <row r="664" spans="2:12" ht="13.5" thickBot="1">
      <c r="B664" s="104" t="s">
        <v>43</v>
      </c>
      <c r="C664" s="184"/>
      <c r="D664" s="175"/>
      <c r="E664" s="175"/>
      <c r="F664" s="175"/>
      <c r="G664" s="178"/>
      <c r="H664" s="181"/>
      <c r="I664" s="62"/>
      <c r="J664" s="51"/>
      <c r="K664" s="63"/>
      <c r="L664" s="52">
        <f t="shared" si="136"/>
        <v>0</v>
      </c>
    </row>
    <row r="665" spans="2:12">
      <c r="B665" s="68" t="s">
        <v>39</v>
      </c>
      <c r="C665" s="182">
        <f>+C660+1</f>
        <v>131</v>
      </c>
      <c r="D665" s="173">
        <f>VLOOKUP(C665,'Completar SOFSE'!$A$19:$E$462,2,0)</f>
        <v>12</v>
      </c>
      <c r="E665" s="173" t="str">
        <f>VLOOKUP(C665,'Completar SOFSE'!$A$19:$E$462,3,0)</f>
        <v>unidad</v>
      </c>
      <c r="F665" s="173" t="str">
        <f>VLOOKUP(C665,'Completar SOFSE'!$A$19:$E$462,4,0)</f>
        <v>NUM03230930290N</v>
      </c>
      <c r="G665" s="176" t="str">
        <f>VLOOKUP(C665,'Completar SOFSE'!$A$19:$E$462,5,0)</f>
        <v>O ring del adaptador. Carter del block de cilindros. Motor diesel Caterpillar 3516B. CSR SDD7</v>
      </c>
      <c r="H665" s="179" t="str">
        <f>VLOOKUP(C665,'Completar SOFSE'!$A$19:$F$462,6,0)</f>
        <v>5P-8872</v>
      </c>
      <c r="I665" s="64"/>
      <c r="J665" s="75"/>
      <c r="K665" s="75"/>
      <c r="L665" s="46">
        <f>I665*$D$60+J665*$D$60+K665*$D$60</f>
        <v>0</v>
      </c>
    </row>
    <row r="666" spans="2:12">
      <c r="B666" s="69" t="s">
        <v>40</v>
      </c>
      <c r="C666" s="183"/>
      <c r="D666" s="174"/>
      <c r="E666" s="174"/>
      <c r="F666" s="174"/>
      <c r="G666" s="177"/>
      <c r="H666" s="180"/>
      <c r="I666" s="61"/>
      <c r="J666" s="75"/>
      <c r="K666" s="75"/>
      <c r="L666" s="46">
        <f t="shared" ref="L666:L684" si="140">I666*$D$60+J666*$D$60+K666*$D$60</f>
        <v>0</v>
      </c>
    </row>
    <row r="667" spans="2:12">
      <c r="B667" s="69" t="s">
        <v>41</v>
      </c>
      <c r="C667" s="183"/>
      <c r="D667" s="174"/>
      <c r="E667" s="174"/>
      <c r="F667" s="174"/>
      <c r="G667" s="177"/>
      <c r="H667" s="180"/>
      <c r="I667" s="61"/>
      <c r="J667" s="75"/>
      <c r="K667" s="75"/>
      <c r="L667" s="46">
        <f t="shared" si="140"/>
        <v>0</v>
      </c>
    </row>
    <row r="668" spans="2:12">
      <c r="B668" s="69" t="s">
        <v>42</v>
      </c>
      <c r="C668" s="183"/>
      <c r="D668" s="174"/>
      <c r="E668" s="174"/>
      <c r="F668" s="174"/>
      <c r="G668" s="177"/>
      <c r="H668" s="180"/>
      <c r="I668" s="61"/>
      <c r="J668" s="48"/>
      <c r="K668" s="75"/>
      <c r="L668" s="46">
        <f t="shared" si="140"/>
        <v>0</v>
      </c>
    </row>
    <row r="669" spans="2:12" ht="13.5" thickBot="1">
      <c r="B669" s="104" t="s">
        <v>43</v>
      </c>
      <c r="C669" s="184"/>
      <c r="D669" s="175"/>
      <c r="E669" s="175"/>
      <c r="F669" s="175"/>
      <c r="G669" s="178"/>
      <c r="H669" s="181"/>
      <c r="I669" s="62"/>
      <c r="J669" s="51"/>
      <c r="K669" s="63"/>
      <c r="L669" s="52">
        <f t="shared" si="140"/>
        <v>0</v>
      </c>
    </row>
    <row r="670" spans="2:12">
      <c r="B670" s="68" t="s">
        <v>39</v>
      </c>
      <c r="C670" s="182">
        <f t="shared" ref="C670" si="141">+C665+1</f>
        <v>132</v>
      </c>
      <c r="D670" s="173">
        <f>VLOOKUP(C670,'Completar SOFSE'!$A$19:$E$462,2,0)</f>
        <v>12</v>
      </c>
      <c r="E670" s="173" t="str">
        <f>VLOOKUP(C670,'Completar SOFSE'!$A$19:$E$462,3,0)</f>
        <v>unidad</v>
      </c>
      <c r="F670" s="173" t="str">
        <f>VLOOKUP(C670,'Completar SOFSE'!$A$19:$E$462,4,0)</f>
        <v>NUM03230930320N</v>
      </c>
      <c r="G670" s="176" t="str">
        <f>VLOOKUP(C670,'Completar SOFSE'!$A$19:$E$462,5,0)</f>
        <v>O ring del cobertor de valvula bypass. Sistema de lubricacion. Motor diesel Caterpillar 3516B. SDD7</v>
      </c>
      <c r="H670" s="179" t="str">
        <f>VLOOKUP(C670,'Completar SOFSE'!$A$19:$F$462,6,0)</f>
        <v>6V-8001</v>
      </c>
      <c r="I670" s="64"/>
      <c r="J670" s="75"/>
      <c r="K670" s="75"/>
      <c r="L670" s="46">
        <f t="shared" si="140"/>
        <v>0</v>
      </c>
    </row>
    <row r="671" spans="2:12">
      <c r="B671" s="69" t="s">
        <v>40</v>
      </c>
      <c r="C671" s="183"/>
      <c r="D671" s="174"/>
      <c r="E671" s="174"/>
      <c r="F671" s="174"/>
      <c r="G671" s="177"/>
      <c r="H671" s="180"/>
      <c r="I671" s="61"/>
      <c r="J671" s="75"/>
      <c r="K671" s="75"/>
      <c r="L671" s="46">
        <f t="shared" si="140"/>
        <v>0</v>
      </c>
    </row>
    <row r="672" spans="2:12">
      <c r="B672" s="69" t="s">
        <v>41</v>
      </c>
      <c r="C672" s="183"/>
      <c r="D672" s="174"/>
      <c r="E672" s="174"/>
      <c r="F672" s="174"/>
      <c r="G672" s="177"/>
      <c r="H672" s="180"/>
      <c r="I672" s="61"/>
      <c r="J672" s="75"/>
      <c r="K672" s="75"/>
      <c r="L672" s="46">
        <f t="shared" si="140"/>
        <v>0</v>
      </c>
    </row>
    <row r="673" spans="2:12">
      <c r="B673" s="69" t="s">
        <v>42</v>
      </c>
      <c r="C673" s="183"/>
      <c r="D673" s="174"/>
      <c r="E673" s="174"/>
      <c r="F673" s="174"/>
      <c r="G673" s="177"/>
      <c r="H673" s="180"/>
      <c r="I673" s="61"/>
      <c r="J673" s="48"/>
      <c r="K673" s="75"/>
      <c r="L673" s="46">
        <f t="shared" si="140"/>
        <v>0</v>
      </c>
    </row>
    <row r="674" spans="2:12" ht="13.5" thickBot="1">
      <c r="B674" s="104" t="s">
        <v>43</v>
      </c>
      <c r="C674" s="184"/>
      <c r="D674" s="175"/>
      <c r="E674" s="175"/>
      <c r="F674" s="175"/>
      <c r="G674" s="178"/>
      <c r="H674" s="181"/>
      <c r="I674" s="62"/>
      <c r="J674" s="51"/>
      <c r="K674" s="63"/>
      <c r="L674" s="52">
        <f t="shared" si="140"/>
        <v>0</v>
      </c>
    </row>
    <row r="675" spans="2:12">
      <c r="B675" s="68" t="s">
        <v>39</v>
      </c>
      <c r="C675" s="182">
        <f t="shared" ref="C675" si="142">+C670+1</f>
        <v>133</v>
      </c>
      <c r="D675" s="173">
        <f>VLOOKUP(C675,'Completar SOFSE'!$A$19:$E$462,2,0)</f>
        <v>8</v>
      </c>
      <c r="E675" s="173" t="str">
        <f>VLOOKUP(C675,'Completar SOFSE'!$A$19:$E$462,3,0)</f>
        <v>unidad</v>
      </c>
      <c r="F675" s="173" t="str">
        <f>VLOOKUP(C675,'Completar SOFSE'!$A$19:$E$462,4,0)</f>
        <v>NUM03230191070N</v>
      </c>
      <c r="G675" s="176" t="str">
        <f>VLOOKUP(C675,'Completar SOFSE'!$A$19:$E$462,5,0)</f>
        <v>Sello post enfriador. Motor Caterpillar. Loc CSR SDD7.</v>
      </c>
      <c r="H675" s="179" t="str">
        <f>VLOOKUP(C675,'Completar SOFSE'!$A$19:$F$462,6,0)</f>
        <v>107-3758</v>
      </c>
      <c r="I675" s="64"/>
      <c r="J675" s="75"/>
      <c r="K675" s="75"/>
      <c r="L675" s="46">
        <f t="shared" si="140"/>
        <v>0</v>
      </c>
    </row>
    <row r="676" spans="2:12">
      <c r="B676" s="69" t="s">
        <v>40</v>
      </c>
      <c r="C676" s="183"/>
      <c r="D676" s="174"/>
      <c r="E676" s="174"/>
      <c r="F676" s="174"/>
      <c r="G676" s="177"/>
      <c r="H676" s="180"/>
      <c r="I676" s="61"/>
      <c r="J676" s="75"/>
      <c r="K676" s="75"/>
      <c r="L676" s="46">
        <f t="shared" si="140"/>
        <v>0</v>
      </c>
    </row>
    <row r="677" spans="2:12">
      <c r="B677" s="69" t="s">
        <v>41</v>
      </c>
      <c r="C677" s="183"/>
      <c r="D677" s="174"/>
      <c r="E677" s="174"/>
      <c r="F677" s="174"/>
      <c r="G677" s="177"/>
      <c r="H677" s="180"/>
      <c r="I677" s="61"/>
      <c r="J677" s="75"/>
      <c r="K677" s="75"/>
      <c r="L677" s="46">
        <f t="shared" si="140"/>
        <v>0</v>
      </c>
    </row>
    <row r="678" spans="2:12">
      <c r="B678" s="69" t="s">
        <v>42</v>
      </c>
      <c r="C678" s="183"/>
      <c r="D678" s="174"/>
      <c r="E678" s="174"/>
      <c r="F678" s="174"/>
      <c r="G678" s="177"/>
      <c r="H678" s="180"/>
      <c r="I678" s="61"/>
      <c r="J678" s="48"/>
      <c r="K678" s="75"/>
      <c r="L678" s="46">
        <f t="shared" si="140"/>
        <v>0</v>
      </c>
    </row>
    <row r="679" spans="2:12" ht="13.5" thickBot="1">
      <c r="B679" s="104" t="s">
        <v>43</v>
      </c>
      <c r="C679" s="184"/>
      <c r="D679" s="175"/>
      <c r="E679" s="175"/>
      <c r="F679" s="175"/>
      <c r="G679" s="178"/>
      <c r="H679" s="181"/>
      <c r="I679" s="62"/>
      <c r="J679" s="51"/>
      <c r="K679" s="63"/>
      <c r="L679" s="52">
        <f t="shared" si="140"/>
        <v>0</v>
      </c>
    </row>
    <row r="680" spans="2:12">
      <c r="B680" s="68" t="s">
        <v>39</v>
      </c>
      <c r="C680" s="182">
        <f t="shared" ref="C680" si="143">+C675+1</f>
        <v>134</v>
      </c>
      <c r="D680" s="173">
        <f>VLOOKUP(C680,'Completar SOFSE'!$A$19:$E$462,2,0)</f>
        <v>15</v>
      </c>
      <c r="E680" s="173" t="str">
        <f>VLOOKUP(C680,'Completar SOFSE'!$A$19:$E$462,3,0)</f>
        <v>unidad</v>
      </c>
      <c r="F680" s="173" t="str">
        <f>VLOOKUP(C680,'Completar SOFSE'!$A$19:$E$462,4,0)</f>
        <v>NUM03230200020N</v>
      </c>
      <c r="G680" s="176" t="str">
        <f>VLOOKUP(C680,'Completar SOFSE'!$A$19:$E$462,5,0)</f>
        <v>SELLO MECANISMO VALVULAS MOTOR CATERPILLAR 3516BHZ1</v>
      </c>
      <c r="H680" s="179" t="str">
        <f>VLOOKUP(C680,'Completar SOFSE'!$A$19:$F$462,6,0)</f>
        <v>240-7032</v>
      </c>
      <c r="I680" s="64"/>
      <c r="J680" s="75"/>
      <c r="K680" s="75"/>
      <c r="L680" s="46">
        <f t="shared" si="140"/>
        <v>0</v>
      </c>
    </row>
    <row r="681" spans="2:12">
      <c r="B681" s="69" t="s">
        <v>40</v>
      </c>
      <c r="C681" s="183"/>
      <c r="D681" s="174"/>
      <c r="E681" s="174"/>
      <c r="F681" s="174"/>
      <c r="G681" s="177"/>
      <c r="H681" s="180"/>
      <c r="I681" s="61"/>
      <c r="J681" s="75"/>
      <c r="K681" s="75"/>
      <c r="L681" s="46">
        <f t="shared" si="140"/>
        <v>0</v>
      </c>
    </row>
    <row r="682" spans="2:12">
      <c r="B682" s="69" t="s">
        <v>41</v>
      </c>
      <c r="C682" s="183"/>
      <c r="D682" s="174"/>
      <c r="E682" s="174"/>
      <c r="F682" s="174"/>
      <c r="G682" s="177"/>
      <c r="H682" s="180"/>
      <c r="I682" s="61"/>
      <c r="J682" s="75"/>
      <c r="K682" s="75"/>
      <c r="L682" s="46">
        <f t="shared" si="140"/>
        <v>0</v>
      </c>
    </row>
    <row r="683" spans="2:12">
      <c r="B683" s="69" t="s">
        <v>42</v>
      </c>
      <c r="C683" s="183"/>
      <c r="D683" s="174"/>
      <c r="E683" s="174"/>
      <c r="F683" s="174"/>
      <c r="G683" s="177"/>
      <c r="H683" s="180"/>
      <c r="I683" s="61"/>
      <c r="J683" s="48"/>
      <c r="K683" s="75"/>
      <c r="L683" s="46">
        <f t="shared" si="140"/>
        <v>0</v>
      </c>
    </row>
    <row r="684" spans="2:12" ht="13.5" thickBot="1">
      <c r="B684" s="104" t="s">
        <v>43</v>
      </c>
      <c r="C684" s="184"/>
      <c r="D684" s="175"/>
      <c r="E684" s="175"/>
      <c r="F684" s="175"/>
      <c r="G684" s="178"/>
      <c r="H684" s="181"/>
      <c r="I684" s="62"/>
      <c r="J684" s="51"/>
      <c r="K684" s="63"/>
      <c r="L684" s="52">
        <f t="shared" si="140"/>
        <v>0</v>
      </c>
    </row>
    <row r="685" spans="2:12">
      <c r="B685" s="68" t="s">
        <v>39</v>
      </c>
      <c r="C685" s="182">
        <f>+C680+1</f>
        <v>135</v>
      </c>
      <c r="D685" s="173">
        <f>VLOOKUP(C685,'Completar SOFSE'!$A$19:$E$462,2,0)</f>
        <v>48</v>
      </c>
      <c r="E685" s="173" t="str">
        <f>VLOOKUP(C685,'Completar SOFSE'!$A$19:$E$462,3,0)</f>
        <v>unidad</v>
      </c>
      <c r="F685" s="173" t="str">
        <f>VLOOKUP(C685,'Completar SOFSE'!$A$19:$E$462,4,0)</f>
        <v>NUM03230302600N</v>
      </c>
      <c r="G685" s="176" t="str">
        <f>VLOOKUP(C685,'Completar SOFSE'!$A$19:$E$462,5,0)</f>
        <v>Sello integral de Tapas de Cilindro de motor diesel Caterpillar 3516B. Loc CSR SDD7. (127-2176)</v>
      </c>
      <c r="H685" s="179" t="str">
        <f>VLOOKUP(C685,'Completar SOFSE'!$A$19:$F$462,6,0)</f>
        <v>127-2176</v>
      </c>
      <c r="I685" s="64"/>
      <c r="J685" s="75"/>
      <c r="K685" s="75"/>
      <c r="L685" s="46">
        <f>I685*$D$60+J685*$D$60+K685*$D$60</f>
        <v>0</v>
      </c>
    </row>
    <row r="686" spans="2:12">
      <c r="B686" s="69" t="s">
        <v>40</v>
      </c>
      <c r="C686" s="183"/>
      <c r="D686" s="174"/>
      <c r="E686" s="174"/>
      <c r="F686" s="174"/>
      <c r="G686" s="177"/>
      <c r="H686" s="180"/>
      <c r="I686" s="61"/>
      <c r="J686" s="75"/>
      <c r="K686" s="75"/>
      <c r="L686" s="46">
        <f t="shared" ref="L686:L704" si="144">I686*$D$60+J686*$D$60+K686*$D$60</f>
        <v>0</v>
      </c>
    </row>
    <row r="687" spans="2:12">
      <c r="B687" s="69" t="s">
        <v>41</v>
      </c>
      <c r="C687" s="183"/>
      <c r="D687" s="174"/>
      <c r="E687" s="174"/>
      <c r="F687" s="174"/>
      <c r="G687" s="177"/>
      <c r="H687" s="180"/>
      <c r="I687" s="61"/>
      <c r="J687" s="75"/>
      <c r="K687" s="75"/>
      <c r="L687" s="46">
        <f t="shared" si="144"/>
        <v>0</v>
      </c>
    </row>
    <row r="688" spans="2:12">
      <c r="B688" s="69" t="s">
        <v>42</v>
      </c>
      <c r="C688" s="183"/>
      <c r="D688" s="174"/>
      <c r="E688" s="174"/>
      <c r="F688" s="174"/>
      <c r="G688" s="177"/>
      <c r="H688" s="180"/>
      <c r="I688" s="61"/>
      <c r="J688" s="48"/>
      <c r="K688" s="75"/>
      <c r="L688" s="46">
        <f t="shared" si="144"/>
        <v>0</v>
      </c>
    </row>
    <row r="689" spans="2:12" ht="13.5" thickBot="1">
      <c r="B689" s="104" t="s">
        <v>43</v>
      </c>
      <c r="C689" s="184"/>
      <c r="D689" s="175"/>
      <c r="E689" s="175"/>
      <c r="F689" s="175"/>
      <c r="G689" s="178"/>
      <c r="H689" s="181"/>
      <c r="I689" s="62"/>
      <c r="J689" s="51"/>
      <c r="K689" s="63"/>
      <c r="L689" s="52">
        <f t="shared" si="144"/>
        <v>0</v>
      </c>
    </row>
    <row r="690" spans="2:12">
      <c r="B690" s="68" t="s">
        <v>39</v>
      </c>
      <c r="C690" s="182">
        <f t="shared" ref="C690" si="145">+C685+1</f>
        <v>136</v>
      </c>
      <c r="D690" s="173">
        <f>VLOOKUP(C690,'Completar SOFSE'!$A$19:$E$462,2,0)</f>
        <v>20</v>
      </c>
      <c r="E690" s="173" t="str">
        <f>VLOOKUP(C690,'Completar SOFSE'!$A$19:$E$462,3,0)</f>
        <v>unidad</v>
      </c>
      <c r="F690" s="173" t="str">
        <f>VLOOKUP(C690,'Completar SOFSE'!$A$19:$E$462,4,0)</f>
        <v>NUM03230302670N</v>
      </c>
      <c r="G690" s="176" t="str">
        <f>VLOOKUP(C690,'Completar SOFSE'!$A$19:$E$462,5,0)</f>
        <v>Sello de Tapas de Cilindro de motor diesel Caterpillar 3516B. Loc CSR SDD7</v>
      </c>
      <c r="H690" s="179" t="str">
        <f>VLOOKUP(C690,'Completar SOFSE'!$A$19:$F$462,6,0)</f>
        <v>7N-6806</v>
      </c>
      <c r="I690" s="64"/>
      <c r="J690" s="75"/>
      <c r="K690" s="75"/>
      <c r="L690" s="46">
        <f t="shared" si="144"/>
        <v>0</v>
      </c>
    </row>
    <row r="691" spans="2:12">
      <c r="B691" s="69" t="s">
        <v>40</v>
      </c>
      <c r="C691" s="183"/>
      <c r="D691" s="174"/>
      <c r="E691" s="174"/>
      <c r="F691" s="174"/>
      <c r="G691" s="177"/>
      <c r="H691" s="180"/>
      <c r="I691" s="61"/>
      <c r="J691" s="75"/>
      <c r="K691" s="75"/>
      <c r="L691" s="46">
        <f t="shared" si="144"/>
        <v>0</v>
      </c>
    </row>
    <row r="692" spans="2:12">
      <c r="B692" s="69" t="s">
        <v>41</v>
      </c>
      <c r="C692" s="183"/>
      <c r="D692" s="174"/>
      <c r="E692" s="174"/>
      <c r="F692" s="174"/>
      <c r="G692" s="177"/>
      <c r="H692" s="180"/>
      <c r="I692" s="61"/>
      <c r="J692" s="75"/>
      <c r="K692" s="75"/>
      <c r="L692" s="46">
        <f t="shared" si="144"/>
        <v>0</v>
      </c>
    </row>
    <row r="693" spans="2:12">
      <c r="B693" s="69" t="s">
        <v>42</v>
      </c>
      <c r="C693" s="183"/>
      <c r="D693" s="174"/>
      <c r="E693" s="174"/>
      <c r="F693" s="174"/>
      <c r="G693" s="177"/>
      <c r="H693" s="180"/>
      <c r="I693" s="61"/>
      <c r="J693" s="48"/>
      <c r="K693" s="75"/>
      <c r="L693" s="46">
        <f t="shared" si="144"/>
        <v>0</v>
      </c>
    </row>
    <row r="694" spans="2:12" ht="13.5" thickBot="1">
      <c r="B694" s="104" t="s">
        <v>43</v>
      </c>
      <c r="C694" s="184"/>
      <c r="D694" s="175"/>
      <c r="E694" s="175"/>
      <c r="F694" s="175"/>
      <c r="G694" s="178"/>
      <c r="H694" s="181"/>
      <c r="I694" s="62"/>
      <c r="J694" s="51"/>
      <c r="K694" s="63"/>
      <c r="L694" s="52">
        <f t="shared" si="144"/>
        <v>0</v>
      </c>
    </row>
    <row r="695" spans="2:12">
      <c r="B695" s="68" t="s">
        <v>39</v>
      </c>
      <c r="C695" s="182">
        <f t="shared" ref="C695" si="146">+C690+1</f>
        <v>137</v>
      </c>
      <c r="D695" s="173">
        <f>VLOOKUP(C695,'Completar SOFSE'!$A$19:$E$462,2,0)</f>
        <v>64</v>
      </c>
      <c r="E695" s="173" t="str">
        <f>VLOOKUP(C695,'Completar SOFSE'!$A$19:$E$462,3,0)</f>
        <v>unidad</v>
      </c>
      <c r="F695" s="173" t="str">
        <f>VLOOKUP(C695,'Completar SOFSE'!$A$19:$E$462,4,0)</f>
        <v>NUM03230302800N</v>
      </c>
      <c r="G695" s="176" t="str">
        <f>VLOOKUP(C695,'Completar SOFSE'!$A$19:$E$462,5,0)</f>
        <v>Sello de vastago de valvula de Tapas de Cilindro de motor diesel Caterpillar 3516B . Loc CSR SDD7</v>
      </c>
      <c r="H695" s="179" t="str">
        <f>VLOOKUP(C695,'Completar SOFSE'!$A$19:$F$462,6,0)</f>
        <v>197-7006</v>
      </c>
      <c r="I695" s="64"/>
      <c r="J695" s="75"/>
      <c r="K695" s="75"/>
      <c r="L695" s="46">
        <f t="shared" si="144"/>
        <v>0</v>
      </c>
    </row>
    <row r="696" spans="2:12">
      <c r="B696" s="69" t="s">
        <v>40</v>
      </c>
      <c r="C696" s="183"/>
      <c r="D696" s="174"/>
      <c r="E696" s="174"/>
      <c r="F696" s="174"/>
      <c r="G696" s="177"/>
      <c r="H696" s="180"/>
      <c r="I696" s="61"/>
      <c r="J696" s="75"/>
      <c r="K696" s="75"/>
      <c r="L696" s="46">
        <f t="shared" si="144"/>
        <v>0</v>
      </c>
    </row>
    <row r="697" spans="2:12">
      <c r="B697" s="69" t="s">
        <v>41</v>
      </c>
      <c r="C697" s="183"/>
      <c r="D697" s="174"/>
      <c r="E697" s="174"/>
      <c r="F697" s="174"/>
      <c r="G697" s="177"/>
      <c r="H697" s="180"/>
      <c r="I697" s="61"/>
      <c r="J697" s="75"/>
      <c r="K697" s="75"/>
      <c r="L697" s="46">
        <f t="shared" si="144"/>
        <v>0</v>
      </c>
    </row>
    <row r="698" spans="2:12">
      <c r="B698" s="69" t="s">
        <v>42</v>
      </c>
      <c r="C698" s="183"/>
      <c r="D698" s="174"/>
      <c r="E698" s="174"/>
      <c r="F698" s="174"/>
      <c r="G698" s="177"/>
      <c r="H698" s="180"/>
      <c r="I698" s="61"/>
      <c r="J698" s="48"/>
      <c r="K698" s="75"/>
      <c r="L698" s="46">
        <f t="shared" si="144"/>
        <v>0</v>
      </c>
    </row>
    <row r="699" spans="2:12" ht="13.5" thickBot="1">
      <c r="B699" s="104" t="s">
        <v>43</v>
      </c>
      <c r="C699" s="184"/>
      <c r="D699" s="175"/>
      <c r="E699" s="175"/>
      <c r="F699" s="175"/>
      <c r="G699" s="178"/>
      <c r="H699" s="181"/>
      <c r="I699" s="62"/>
      <c r="J699" s="51"/>
      <c r="K699" s="63"/>
      <c r="L699" s="52">
        <f t="shared" si="144"/>
        <v>0</v>
      </c>
    </row>
    <row r="700" spans="2:12">
      <c r="B700" s="68" t="s">
        <v>39</v>
      </c>
      <c r="C700" s="182">
        <f t="shared" ref="C700" si="147">+C695+1</f>
        <v>138</v>
      </c>
      <c r="D700" s="173">
        <f>VLOOKUP(C700,'Completar SOFSE'!$A$19:$E$462,2,0)</f>
        <v>30</v>
      </c>
      <c r="E700" s="173" t="str">
        <f>VLOOKUP(C700,'Completar SOFSE'!$A$19:$E$462,3,0)</f>
        <v>unidad</v>
      </c>
      <c r="F700" s="173" t="str">
        <f>VLOOKUP(C700,'Completar SOFSE'!$A$19:$E$462,4,0)</f>
        <v>NUM03230521200N</v>
      </c>
      <c r="G700" s="176" t="str">
        <f>VLOOKUP(C700,'Completar SOFSE'!$A$19:$E$462,5,0)</f>
        <v>Sello. Conjunto fuelles.  Motor Caterpillar 3516B. Loc CSR SDD7.</v>
      </c>
      <c r="H700" s="179" t="str">
        <f>VLOOKUP(C700,'Completar SOFSE'!$A$19:$F$462,6,0)</f>
        <v>428-9130</v>
      </c>
      <c r="I700" s="64"/>
      <c r="J700" s="75"/>
      <c r="K700" s="75"/>
      <c r="L700" s="46">
        <f t="shared" si="144"/>
        <v>0</v>
      </c>
    </row>
    <row r="701" spans="2:12">
      <c r="B701" s="69" t="s">
        <v>40</v>
      </c>
      <c r="C701" s="183"/>
      <c r="D701" s="174"/>
      <c r="E701" s="174"/>
      <c r="F701" s="174"/>
      <c r="G701" s="177"/>
      <c r="H701" s="180"/>
      <c r="I701" s="61"/>
      <c r="J701" s="75"/>
      <c r="K701" s="75"/>
      <c r="L701" s="46">
        <f t="shared" si="144"/>
        <v>0</v>
      </c>
    </row>
    <row r="702" spans="2:12">
      <c r="B702" s="69" t="s">
        <v>41</v>
      </c>
      <c r="C702" s="183"/>
      <c r="D702" s="174"/>
      <c r="E702" s="174"/>
      <c r="F702" s="174"/>
      <c r="G702" s="177"/>
      <c r="H702" s="180"/>
      <c r="I702" s="61"/>
      <c r="J702" s="75"/>
      <c r="K702" s="75"/>
      <c r="L702" s="46">
        <f t="shared" si="144"/>
        <v>0</v>
      </c>
    </row>
    <row r="703" spans="2:12">
      <c r="B703" s="69" t="s">
        <v>42</v>
      </c>
      <c r="C703" s="183"/>
      <c r="D703" s="174"/>
      <c r="E703" s="174"/>
      <c r="F703" s="174"/>
      <c r="G703" s="177"/>
      <c r="H703" s="180"/>
      <c r="I703" s="61"/>
      <c r="J703" s="48"/>
      <c r="K703" s="75"/>
      <c r="L703" s="46">
        <f t="shared" si="144"/>
        <v>0</v>
      </c>
    </row>
    <row r="704" spans="2:12" ht="13.5" thickBot="1">
      <c r="B704" s="104" t="s">
        <v>43</v>
      </c>
      <c r="C704" s="184"/>
      <c r="D704" s="175"/>
      <c r="E704" s="175"/>
      <c r="F704" s="175"/>
      <c r="G704" s="178"/>
      <c r="H704" s="181"/>
      <c r="I704" s="62"/>
      <c r="J704" s="51"/>
      <c r="K704" s="63"/>
      <c r="L704" s="52">
        <f t="shared" si="144"/>
        <v>0</v>
      </c>
    </row>
    <row r="705" spans="2:12">
      <c r="B705" s="68" t="s">
        <v>39</v>
      </c>
      <c r="C705" s="182">
        <f>+C700+1</f>
        <v>139</v>
      </c>
      <c r="D705" s="173">
        <f>VLOOKUP(C705,'Completar SOFSE'!$A$19:$E$462,2,0)</f>
        <v>12</v>
      </c>
      <c r="E705" s="173" t="str">
        <f>VLOOKUP(C705,'Completar SOFSE'!$A$19:$E$462,3,0)</f>
        <v>unidad</v>
      </c>
      <c r="F705" s="173" t="str">
        <f>VLOOKUP(C705,'Completar SOFSE'!$A$19:$E$462,4,0)</f>
        <v>NUM03230811160N</v>
      </c>
      <c r="G705" s="176" t="str">
        <f>VLOOKUP(C705,'Completar SOFSE'!$A$19:$E$462,5,0)</f>
        <v>Sello de bomba de agua. Sistema de refrigeracion. Motor diesel Caterpillar 3516B. Loc CSR SDD7</v>
      </c>
      <c r="H705" s="179" t="str">
        <f>VLOOKUP(C705,'Completar SOFSE'!$A$19:$F$462,6,0)</f>
        <v>166-4376</v>
      </c>
      <c r="I705" s="64"/>
      <c r="J705" s="75"/>
      <c r="K705" s="75"/>
      <c r="L705" s="46">
        <f>I705*$D$60+J705*$D$60+K705*$D$60</f>
        <v>0</v>
      </c>
    </row>
    <row r="706" spans="2:12">
      <c r="B706" s="69" t="s">
        <v>40</v>
      </c>
      <c r="C706" s="183"/>
      <c r="D706" s="174"/>
      <c r="E706" s="174"/>
      <c r="F706" s="174"/>
      <c r="G706" s="177"/>
      <c r="H706" s="180"/>
      <c r="I706" s="61"/>
      <c r="J706" s="75"/>
      <c r="K706" s="75"/>
      <c r="L706" s="46">
        <f t="shared" ref="L706:L719" si="148">I706*$D$60+J706*$D$60+K706*$D$60</f>
        <v>0</v>
      </c>
    </row>
    <row r="707" spans="2:12">
      <c r="B707" s="69" t="s">
        <v>41</v>
      </c>
      <c r="C707" s="183"/>
      <c r="D707" s="174"/>
      <c r="E707" s="174"/>
      <c r="F707" s="174"/>
      <c r="G707" s="177"/>
      <c r="H707" s="180"/>
      <c r="I707" s="61"/>
      <c r="J707" s="75"/>
      <c r="K707" s="75"/>
      <c r="L707" s="46">
        <f t="shared" si="148"/>
        <v>0</v>
      </c>
    </row>
    <row r="708" spans="2:12">
      <c r="B708" s="69" t="s">
        <v>42</v>
      </c>
      <c r="C708" s="183"/>
      <c r="D708" s="174"/>
      <c r="E708" s="174"/>
      <c r="F708" s="174"/>
      <c r="G708" s="177"/>
      <c r="H708" s="180"/>
      <c r="I708" s="61"/>
      <c r="J708" s="48"/>
      <c r="K708" s="75"/>
      <c r="L708" s="46">
        <f t="shared" si="148"/>
        <v>0</v>
      </c>
    </row>
    <row r="709" spans="2:12" ht="13.5" thickBot="1">
      <c r="B709" s="104" t="s">
        <v>43</v>
      </c>
      <c r="C709" s="184"/>
      <c r="D709" s="175"/>
      <c r="E709" s="175"/>
      <c r="F709" s="175"/>
      <c r="G709" s="178"/>
      <c r="H709" s="181"/>
      <c r="I709" s="62"/>
      <c r="J709" s="51"/>
      <c r="K709" s="63"/>
      <c r="L709" s="52">
        <f t="shared" si="148"/>
        <v>0</v>
      </c>
    </row>
    <row r="710" spans="2:12">
      <c r="B710" s="68" t="s">
        <v>39</v>
      </c>
      <c r="C710" s="182">
        <f t="shared" ref="C710" si="149">+C705+1</f>
        <v>140</v>
      </c>
      <c r="D710" s="173">
        <f>VLOOKUP(C710,'Completar SOFSE'!$A$19:$E$462,2,0)</f>
        <v>32</v>
      </c>
      <c r="E710" s="173" t="str">
        <f>VLOOKUP(C710,'Completar SOFSE'!$A$19:$E$462,3,0)</f>
        <v>unidad</v>
      </c>
      <c r="F710" s="173" t="str">
        <f>VLOOKUP(C710,'Completar SOFSE'!$A$19:$E$462,4,0)</f>
        <v>NUM03230192160N</v>
      </c>
      <c r="G710" s="176" t="str">
        <f>VLOOKUP(C710,'Completar SOFSE'!$A$19:$E$462,5,0)</f>
        <v>Sello de base de culata. Motor Caterpillar 3516B. Locomotora CSR SDD7.</v>
      </c>
      <c r="H710" s="179" t="str">
        <f>VLOOKUP(C710,'Completar SOFSE'!$A$19:$F$462,6,0)</f>
        <v>061-9456</v>
      </c>
      <c r="I710" s="64"/>
      <c r="J710" s="75"/>
      <c r="K710" s="75"/>
      <c r="L710" s="46">
        <f t="shared" si="148"/>
        <v>0</v>
      </c>
    </row>
    <row r="711" spans="2:12">
      <c r="B711" s="69" t="s">
        <v>40</v>
      </c>
      <c r="C711" s="183"/>
      <c r="D711" s="174"/>
      <c r="E711" s="174"/>
      <c r="F711" s="174"/>
      <c r="G711" s="177"/>
      <c r="H711" s="180"/>
      <c r="I711" s="61"/>
      <c r="J711" s="75"/>
      <c r="K711" s="75"/>
      <c r="L711" s="46">
        <f t="shared" si="148"/>
        <v>0</v>
      </c>
    </row>
    <row r="712" spans="2:12">
      <c r="B712" s="69" t="s">
        <v>41</v>
      </c>
      <c r="C712" s="183"/>
      <c r="D712" s="174"/>
      <c r="E712" s="174"/>
      <c r="F712" s="174"/>
      <c r="G712" s="177"/>
      <c r="H712" s="180"/>
      <c r="I712" s="61"/>
      <c r="J712" s="75"/>
      <c r="K712" s="75"/>
      <c r="L712" s="46">
        <f t="shared" si="148"/>
        <v>0</v>
      </c>
    </row>
    <row r="713" spans="2:12">
      <c r="B713" s="69" t="s">
        <v>42</v>
      </c>
      <c r="C713" s="183"/>
      <c r="D713" s="174"/>
      <c r="E713" s="174"/>
      <c r="F713" s="174"/>
      <c r="G713" s="177"/>
      <c r="H713" s="180"/>
      <c r="I713" s="61"/>
      <c r="J713" s="48"/>
      <c r="K713" s="75"/>
      <c r="L713" s="46">
        <f t="shared" si="148"/>
        <v>0</v>
      </c>
    </row>
    <row r="714" spans="2:12" ht="13.5" thickBot="1">
      <c r="B714" s="104" t="s">
        <v>43</v>
      </c>
      <c r="C714" s="184"/>
      <c r="D714" s="175"/>
      <c r="E714" s="175"/>
      <c r="F714" s="175"/>
      <c r="G714" s="178"/>
      <c r="H714" s="181"/>
      <c r="I714" s="62"/>
      <c r="J714" s="51"/>
      <c r="K714" s="63"/>
      <c r="L714" s="52">
        <f t="shared" si="148"/>
        <v>0</v>
      </c>
    </row>
    <row r="715" spans="2:12">
      <c r="B715" s="68" t="s">
        <v>39</v>
      </c>
      <c r="C715" s="182">
        <f t="shared" ref="C715" si="150">+C710+1</f>
        <v>141</v>
      </c>
      <c r="D715" s="173">
        <f>VLOOKUP(C715,'Completar SOFSE'!$A$19:$E$462,2,0)</f>
        <v>10</v>
      </c>
      <c r="E715" s="173" t="str">
        <f>VLOOKUP(C715,'Completar SOFSE'!$A$19:$E$462,3,0)</f>
        <v>unidad</v>
      </c>
      <c r="F715" s="173" t="str">
        <f>VLOOKUP(C715,'Completar SOFSE'!$A$19:$E$462,4,0)</f>
        <v>NUM03230192180N</v>
      </c>
      <c r="G715" s="176" t="str">
        <f>VLOOKUP(C715,'Completar SOFSE'!$A$19:$E$462,5,0)</f>
        <v>Sello de la base de bomba de aceite. Motor Caterpillar 3516B. Locomotora CSR SDD7.</v>
      </c>
      <c r="H715" s="179" t="str">
        <f>VLOOKUP(C715,'Completar SOFSE'!$A$19:$F$462,6,0)</f>
        <v>6V-7681</v>
      </c>
      <c r="I715" s="64"/>
      <c r="J715" s="75"/>
      <c r="K715" s="75"/>
      <c r="L715" s="46">
        <f t="shared" si="148"/>
        <v>0</v>
      </c>
    </row>
    <row r="716" spans="2:12">
      <c r="B716" s="69" t="s">
        <v>40</v>
      </c>
      <c r="C716" s="183"/>
      <c r="D716" s="174"/>
      <c r="E716" s="174"/>
      <c r="F716" s="174"/>
      <c r="G716" s="177"/>
      <c r="H716" s="180"/>
      <c r="I716" s="61"/>
      <c r="J716" s="75"/>
      <c r="K716" s="75"/>
      <c r="L716" s="46">
        <f t="shared" si="148"/>
        <v>0</v>
      </c>
    </row>
    <row r="717" spans="2:12">
      <c r="B717" s="69" t="s">
        <v>41</v>
      </c>
      <c r="C717" s="183"/>
      <c r="D717" s="174"/>
      <c r="E717" s="174"/>
      <c r="F717" s="174"/>
      <c r="G717" s="177"/>
      <c r="H717" s="180"/>
      <c r="I717" s="61"/>
      <c r="J717" s="75"/>
      <c r="K717" s="75"/>
      <c r="L717" s="46">
        <f t="shared" si="148"/>
        <v>0</v>
      </c>
    </row>
    <row r="718" spans="2:12">
      <c r="B718" s="69" t="s">
        <v>42</v>
      </c>
      <c r="C718" s="183"/>
      <c r="D718" s="174"/>
      <c r="E718" s="174"/>
      <c r="F718" s="174"/>
      <c r="G718" s="177"/>
      <c r="H718" s="180"/>
      <c r="I718" s="61"/>
      <c r="J718" s="48"/>
      <c r="K718" s="75"/>
      <c r="L718" s="46">
        <f t="shared" si="148"/>
        <v>0</v>
      </c>
    </row>
    <row r="719" spans="2:12" ht="13.5" thickBot="1">
      <c r="B719" s="104" t="s">
        <v>43</v>
      </c>
      <c r="C719" s="184"/>
      <c r="D719" s="175"/>
      <c r="E719" s="175"/>
      <c r="F719" s="175"/>
      <c r="G719" s="178"/>
      <c r="H719" s="181"/>
      <c r="I719" s="62"/>
      <c r="J719" s="51"/>
      <c r="K719" s="63"/>
      <c r="L719" s="52">
        <f t="shared" si="148"/>
        <v>0</v>
      </c>
    </row>
    <row r="720" spans="2:12" ht="24" customHeight="1" thickBot="1">
      <c r="B720" s="198" t="s">
        <v>28</v>
      </c>
      <c r="C720" s="199"/>
      <c r="D720" s="199"/>
      <c r="E720" s="199"/>
      <c r="F720" s="199"/>
      <c r="G720" s="199"/>
      <c r="H720" s="65"/>
      <c r="I720" s="200">
        <f>SUM(L15:L64)</f>
        <v>0</v>
      </c>
      <c r="J720" s="201"/>
      <c r="K720" s="201"/>
      <c r="L720" s="202"/>
    </row>
    <row r="721" spans="2:12" ht="18.75" customHeight="1" thickBot="1">
      <c r="B721" s="106" t="s">
        <v>44</v>
      </c>
      <c r="C721" s="107"/>
      <c r="D721" s="107"/>
      <c r="E721" s="108"/>
      <c r="F721" s="108"/>
      <c r="G721" s="108"/>
      <c r="H721" s="108"/>
      <c r="I721" s="108"/>
      <c r="J721" s="108"/>
      <c r="K721" s="108"/>
      <c r="L721" s="109"/>
    </row>
    <row r="722" spans="2:12" ht="18.75" customHeight="1" thickBot="1">
      <c r="B722" s="185" t="s">
        <v>45</v>
      </c>
      <c r="C722" s="186"/>
      <c r="D722" s="193" t="str">
        <f>+'Completar SOFSE'!B12</f>
        <v>Según Artículo 33 del PCP</v>
      </c>
      <c r="E722" s="193"/>
      <c r="F722" s="193"/>
      <c r="G722" s="193"/>
      <c r="H722" s="90"/>
      <c r="I722" s="194"/>
      <c r="J722" s="194"/>
      <c r="K722" s="194"/>
      <c r="L722" s="195"/>
    </row>
    <row r="723" spans="2:12" ht="18.75" customHeight="1" thickBot="1">
      <c r="B723" s="185" t="s">
        <v>46</v>
      </c>
      <c r="C723" s="186"/>
      <c r="D723" s="193" t="str">
        <f>+'Completar SOFSE'!B13</f>
        <v>Según Artículo 7 del PCP</v>
      </c>
      <c r="E723" s="193"/>
      <c r="F723" s="193"/>
      <c r="G723" s="193"/>
      <c r="H723" s="90"/>
      <c r="I723" s="194"/>
      <c r="J723" s="194"/>
      <c r="K723" s="194"/>
      <c r="L723" s="195"/>
    </row>
    <row r="724" spans="2:12" ht="18.75" customHeight="1" thickBot="1">
      <c r="B724" s="185" t="s">
        <v>47</v>
      </c>
      <c r="C724" s="186"/>
      <c r="D724" s="193" t="str">
        <f>+'Completar SOFSE'!B15</f>
        <v>Según Artículo 117 del R.C.C.</v>
      </c>
      <c r="E724" s="193"/>
      <c r="F724" s="193"/>
      <c r="G724" s="193"/>
      <c r="H724" s="90"/>
      <c r="I724" s="196"/>
      <c r="J724" s="196"/>
      <c r="K724" s="196"/>
      <c r="L724" s="197"/>
    </row>
    <row r="725" spans="2:12">
      <c r="B725" s="94"/>
      <c r="C725" s="95"/>
      <c r="D725" s="95"/>
      <c r="E725" s="95"/>
      <c r="F725" s="95"/>
      <c r="G725" s="96"/>
      <c r="H725" s="96"/>
      <c r="I725" s="96"/>
      <c r="J725" s="96"/>
      <c r="K725" s="96"/>
      <c r="L725" s="97"/>
    </row>
    <row r="726" spans="2:12">
      <c r="B726" s="23"/>
      <c r="C726" s="24"/>
      <c r="D726" s="24"/>
      <c r="E726" s="24"/>
      <c r="F726" s="24"/>
      <c r="G726" s="25"/>
      <c r="H726" s="25"/>
      <c r="I726" s="25"/>
      <c r="J726" s="25"/>
      <c r="K726" s="25"/>
      <c r="L726" s="26"/>
    </row>
    <row r="727" spans="2:12">
      <c r="B727" s="23"/>
      <c r="C727" s="24"/>
      <c r="D727" s="24"/>
      <c r="E727" s="24"/>
      <c r="F727" s="24"/>
      <c r="G727" s="25"/>
      <c r="H727" s="25"/>
      <c r="I727" s="25"/>
      <c r="J727" s="25"/>
      <c r="K727" s="25"/>
      <c r="L727" s="26"/>
    </row>
    <row r="728" spans="2:12">
      <c r="B728" s="23"/>
      <c r="C728" s="24"/>
      <c r="D728" s="24"/>
      <c r="E728" s="24"/>
      <c r="F728" s="24"/>
      <c r="G728" s="25"/>
      <c r="H728" s="25"/>
      <c r="I728" s="25"/>
      <c r="J728" s="25"/>
      <c r="K728" s="25"/>
      <c r="L728" s="26"/>
    </row>
    <row r="729" spans="2:12" ht="13.5" thickBot="1">
      <c r="B729" s="27"/>
      <c r="C729" s="28"/>
      <c r="D729" s="28"/>
      <c r="E729" s="28"/>
      <c r="F729" s="28"/>
      <c r="G729" s="29"/>
      <c r="H729" s="29"/>
      <c r="I729" s="29"/>
      <c r="J729" s="29"/>
      <c r="K729" s="29"/>
      <c r="L729" s="30"/>
    </row>
  </sheetData>
  <mergeCells count="882">
    <mergeCell ref="C715:C719"/>
    <mergeCell ref="D715:D719"/>
    <mergeCell ref="E715:E719"/>
    <mergeCell ref="F715:F719"/>
    <mergeCell ref="G715:G719"/>
    <mergeCell ref="H715:H719"/>
    <mergeCell ref="C705:C709"/>
    <mergeCell ref="D705:D709"/>
    <mergeCell ref="E705:E709"/>
    <mergeCell ref="F705:F709"/>
    <mergeCell ref="G705:G709"/>
    <mergeCell ref="H705:H709"/>
    <mergeCell ref="C710:C714"/>
    <mergeCell ref="D710:D714"/>
    <mergeCell ref="E710:E714"/>
    <mergeCell ref="F710:F714"/>
    <mergeCell ref="G710:G714"/>
    <mergeCell ref="H710:H714"/>
    <mergeCell ref="C695:C699"/>
    <mergeCell ref="D695:D699"/>
    <mergeCell ref="E695:E699"/>
    <mergeCell ref="F695:F699"/>
    <mergeCell ref="G695:G699"/>
    <mergeCell ref="H695:H699"/>
    <mergeCell ref="C700:C704"/>
    <mergeCell ref="D700:D704"/>
    <mergeCell ref="E700:E704"/>
    <mergeCell ref="F700:F704"/>
    <mergeCell ref="G700:G704"/>
    <mergeCell ref="H700:H704"/>
    <mergeCell ref="C685:C689"/>
    <mergeCell ref="D685:D689"/>
    <mergeCell ref="E685:E689"/>
    <mergeCell ref="F685:F689"/>
    <mergeCell ref="G685:G689"/>
    <mergeCell ref="H685:H689"/>
    <mergeCell ref="C690:C694"/>
    <mergeCell ref="D690:D694"/>
    <mergeCell ref="E690:E694"/>
    <mergeCell ref="F690:F694"/>
    <mergeCell ref="G690:G694"/>
    <mergeCell ref="H690:H694"/>
    <mergeCell ref="C675:C679"/>
    <mergeCell ref="D675:D679"/>
    <mergeCell ref="E675:E679"/>
    <mergeCell ref="F675:F679"/>
    <mergeCell ref="G675:G679"/>
    <mergeCell ref="H675:H679"/>
    <mergeCell ref="C680:C684"/>
    <mergeCell ref="D680:D684"/>
    <mergeCell ref="E680:E684"/>
    <mergeCell ref="F680:F684"/>
    <mergeCell ref="G680:G684"/>
    <mergeCell ref="H680:H684"/>
    <mergeCell ref="C665:C669"/>
    <mergeCell ref="D665:D669"/>
    <mergeCell ref="E665:E669"/>
    <mergeCell ref="F665:F669"/>
    <mergeCell ref="G665:G669"/>
    <mergeCell ref="H665:H669"/>
    <mergeCell ref="C670:C674"/>
    <mergeCell ref="D670:D674"/>
    <mergeCell ref="E670:E674"/>
    <mergeCell ref="F670:F674"/>
    <mergeCell ref="G670:G674"/>
    <mergeCell ref="H670:H674"/>
    <mergeCell ref="C655:C659"/>
    <mergeCell ref="D655:D659"/>
    <mergeCell ref="E655:E659"/>
    <mergeCell ref="F655:F659"/>
    <mergeCell ref="G655:G659"/>
    <mergeCell ref="H655:H659"/>
    <mergeCell ref="C660:C664"/>
    <mergeCell ref="D660:D664"/>
    <mergeCell ref="E660:E664"/>
    <mergeCell ref="F660:F664"/>
    <mergeCell ref="G660:G664"/>
    <mergeCell ref="H660:H664"/>
    <mergeCell ref="C645:C649"/>
    <mergeCell ref="D645:D649"/>
    <mergeCell ref="E645:E649"/>
    <mergeCell ref="F645:F649"/>
    <mergeCell ref="G645:G649"/>
    <mergeCell ref="H645:H649"/>
    <mergeCell ref="C650:C654"/>
    <mergeCell ref="D650:D654"/>
    <mergeCell ref="E650:E654"/>
    <mergeCell ref="F650:F654"/>
    <mergeCell ref="G650:G654"/>
    <mergeCell ref="H650:H654"/>
    <mergeCell ref="C635:C639"/>
    <mergeCell ref="D635:D639"/>
    <mergeCell ref="E635:E639"/>
    <mergeCell ref="F635:F639"/>
    <mergeCell ref="G635:G639"/>
    <mergeCell ref="H635:H639"/>
    <mergeCell ref="C640:C644"/>
    <mergeCell ref="D640:D644"/>
    <mergeCell ref="E640:E644"/>
    <mergeCell ref="F640:F644"/>
    <mergeCell ref="G640:G644"/>
    <mergeCell ref="H640:H644"/>
    <mergeCell ref="C625:C629"/>
    <mergeCell ref="D625:D629"/>
    <mergeCell ref="E625:E629"/>
    <mergeCell ref="F625:F629"/>
    <mergeCell ref="G625:G629"/>
    <mergeCell ref="H625:H629"/>
    <mergeCell ref="C630:C634"/>
    <mergeCell ref="D630:D634"/>
    <mergeCell ref="E630:E634"/>
    <mergeCell ref="F630:F634"/>
    <mergeCell ref="G630:G634"/>
    <mergeCell ref="H630:H634"/>
    <mergeCell ref="C615:C619"/>
    <mergeCell ref="D615:D619"/>
    <mergeCell ref="E615:E619"/>
    <mergeCell ref="F615:F619"/>
    <mergeCell ref="G615:G619"/>
    <mergeCell ref="H615:H619"/>
    <mergeCell ref="C620:C624"/>
    <mergeCell ref="D620:D624"/>
    <mergeCell ref="E620:E624"/>
    <mergeCell ref="F620:F624"/>
    <mergeCell ref="G620:G624"/>
    <mergeCell ref="H620:H624"/>
    <mergeCell ref="C605:C609"/>
    <mergeCell ref="D605:D609"/>
    <mergeCell ref="E605:E609"/>
    <mergeCell ref="F605:F609"/>
    <mergeCell ref="G605:G609"/>
    <mergeCell ref="H605:H609"/>
    <mergeCell ref="C610:C614"/>
    <mergeCell ref="D610:D614"/>
    <mergeCell ref="E610:E614"/>
    <mergeCell ref="F610:F614"/>
    <mergeCell ref="G610:G614"/>
    <mergeCell ref="H610:H614"/>
    <mergeCell ref="C595:C599"/>
    <mergeCell ref="D595:D599"/>
    <mergeCell ref="E595:E599"/>
    <mergeCell ref="F595:F599"/>
    <mergeCell ref="G595:G599"/>
    <mergeCell ref="H595:H599"/>
    <mergeCell ref="C600:C604"/>
    <mergeCell ref="D600:D604"/>
    <mergeCell ref="E600:E604"/>
    <mergeCell ref="F600:F604"/>
    <mergeCell ref="G600:G604"/>
    <mergeCell ref="H600:H604"/>
    <mergeCell ref="C585:C589"/>
    <mergeCell ref="D585:D589"/>
    <mergeCell ref="E585:E589"/>
    <mergeCell ref="F585:F589"/>
    <mergeCell ref="G585:G589"/>
    <mergeCell ref="H585:H589"/>
    <mergeCell ref="C590:C594"/>
    <mergeCell ref="D590:D594"/>
    <mergeCell ref="E590:E594"/>
    <mergeCell ref="F590:F594"/>
    <mergeCell ref="G590:G594"/>
    <mergeCell ref="H590:H594"/>
    <mergeCell ref="C575:C579"/>
    <mergeCell ref="D575:D579"/>
    <mergeCell ref="E575:E579"/>
    <mergeCell ref="F575:F579"/>
    <mergeCell ref="G575:G579"/>
    <mergeCell ref="H575:H579"/>
    <mergeCell ref="C580:C584"/>
    <mergeCell ref="D580:D584"/>
    <mergeCell ref="E580:E584"/>
    <mergeCell ref="F580:F584"/>
    <mergeCell ref="G580:G584"/>
    <mergeCell ref="H580:H584"/>
    <mergeCell ref="C565:C569"/>
    <mergeCell ref="D565:D569"/>
    <mergeCell ref="E565:E569"/>
    <mergeCell ref="F565:F569"/>
    <mergeCell ref="G565:G569"/>
    <mergeCell ref="H565:H569"/>
    <mergeCell ref="C570:C574"/>
    <mergeCell ref="D570:D574"/>
    <mergeCell ref="E570:E574"/>
    <mergeCell ref="F570:F574"/>
    <mergeCell ref="G570:G574"/>
    <mergeCell ref="H570:H574"/>
    <mergeCell ref="C555:C559"/>
    <mergeCell ref="D555:D559"/>
    <mergeCell ref="E555:E559"/>
    <mergeCell ref="F555:F559"/>
    <mergeCell ref="G555:G559"/>
    <mergeCell ref="H555:H559"/>
    <mergeCell ref="C560:C564"/>
    <mergeCell ref="D560:D564"/>
    <mergeCell ref="E560:E564"/>
    <mergeCell ref="F560:F564"/>
    <mergeCell ref="G560:G564"/>
    <mergeCell ref="H560:H564"/>
    <mergeCell ref="C545:C549"/>
    <mergeCell ref="D545:D549"/>
    <mergeCell ref="E545:E549"/>
    <mergeCell ref="F545:F549"/>
    <mergeCell ref="G545:G549"/>
    <mergeCell ref="H545:H549"/>
    <mergeCell ref="C550:C554"/>
    <mergeCell ref="D550:D554"/>
    <mergeCell ref="E550:E554"/>
    <mergeCell ref="F550:F554"/>
    <mergeCell ref="G550:G554"/>
    <mergeCell ref="H550:H554"/>
    <mergeCell ref="C535:C539"/>
    <mergeCell ref="D535:D539"/>
    <mergeCell ref="E535:E539"/>
    <mergeCell ref="F535:F539"/>
    <mergeCell ref="G535:G539"/>
    <mergeCell ref="H535:H539"/>
    <mergeCell ref="C540:C544"/>
    <mergeCell ref="D540:D544"/>
    <mergeCell ref="E540:E544"/>
    <mergeCell ref="F540:F544"/>
    <mergeCell ref="G540:G544"/>
    <mergeCell ref="H540:H544"/>
    <mergeCell ref="C525:C529"/>
    <mergeCell ref="D525:D529"/>
    <mergeCell ref="E525:E529"/>
    <mergeCell ref="F525:F529"/>
    <mergeCell ref="G525:G529"/>
    <mergeCell ref="H525:H529"/>
    <mergeCell ref="C530:C534"/>
    <mergeCell ref="D530:D534"/>
    <mergeCell ref="E530:E534"/>
    <mergeCell ref="F530:F534"/>
    <mergeCell ref="G530:G534"/>
    <mergeCell ref="H530:H534"/>
    <mergeCell ref="C515:C519"/>
    <mergeCell ref="D515:D519"/>
    <mergeCell ref="E515:E519"/>
    <mergeCell ref="F515:F519"/>
    <mergeCell ref="G515:G519"/>
    <mergeCell ref="H515:H519"/>
    <mergeCell ref="C520:C524"/>
    <mergeCell ref="D520:D524"/>
    <mergeCell ref="E520:E524"/>
    <mergeCell ref="F520:F524"/>
    <mergeCell ref="G520:G524"/>
    <mergeCell ref="H520:H524"/>
    <mergeCell ref="C505:C509"/>
    <mergeCell ref="D505:D509"/>
    <mergeCell ref="E505:E509"/>
    <mergeCell ref="F505:F509"/>
    <mergeCell ref="G505:G509"/>
    <mergeCell ref="H505:H509"/>
    <mergeCell ref="C510:C514"/>
    <mergeCell ref="D510:D514"/>
    <mergeCell ref="E510:E514"/>
    <mergeCell ref="F510:F514"/>
    <mergeCell ref="G510:G514"/>
    <mergeCell ref="H510:H514"/>
    <mergeCell ref="C495:C499"/>
    <mergeCell ref="D495:D499"/>
    <mergeCell ref="E495:E499"/>
    <mergeCell ref="F495:F499"/>
    <mergeCell ref="G495:G499"/>
    <mergeCell ref="H495:H499"/>
    <mergeCell ref="C500:C504"/>
    <mergeCell ref="D500:D504"/>
    <mergeCell ref="E500:E504"/>
    <mergeCell ref="F500:F504"/>
    <mergeCell ref="G500:G504"/>
    <mergeCell ref="H500:H504"/>
    <mergeCell ref="C485:C489"/>
    <mergeCell ref="D485:D489"/>
    <mergeCell ref="E485:E489"/>
    <mergeCell ref="F485:F489"/>
    <mergeCell ref="G485:G489"/>
    <mergeCell ref="H485:H489"/>
    <mergeCell ref="C490:C494"/>
    <mergeCell ref="D490:D494"/>
    <mergeCell ref="E490:E494"/>
    <mergeCell ref="F490:F494"/>
    <mergeCell ref="G490:G494"/>
    <mergeCell ref="H490:H494"/>
    <mergeCell ref="C475:C479"/>
    <mergeCell ref="D475:D479"/>
    <mergeCell ref="E475:E479"/>
    <mergeCell ref="F475:F479"/>
    <mergeCell ref="G475:G479"/>
    <mergeCell ref="H475:H479"/>
    <mergeCell ref="C480:C484"/>
    <mergeCell ref="D480:D484"/>
    <mergeCell ref="E480:E484"/>
    <mergeCell ref="F480:F484"/>
    <mergeCell ref="G480:G484"/>
    <mergeCell ref="H480:H484"/>
    <mergeCell ref="C465:C469"/>
    <mergeCell ref="D465:D469"/>
    <mergeCell ref="E465:E469"/>
    <mergeCell ref="F465:F469"/>
    <mergeCell ref="G465:G469"/>
    <mergeCell ref="H465:H469"/>
    <mergeCell ref="C470:C474"/>
    <mergeCell ref="D470:D474"/>
    <mergeCell ref="E470:E474"/>
    <mergeCell ref="F470:F474"/>
    <mergeCell ref="G470:G474"/>
    <mergeCell ref="H470:H474"/>
    <mergeCell ref="C455:C459"/>
    <mergeCell ref="D455:D459"/>
    <mergeCell ref="E455:E459"/>
    <mergeCell ref="F455:F459"/>
    <mergeCell ref="G455:G459"/>
    <mergeCell ref="H455:H459"/>
    <mergeCell ref="C460:C464"/>
    <mergeCell ref="D460:D464"/>
    <mergeCell ref="E460:E464"/>
    <mergeCell ref="F460:F464"/>
    <mergeCell ref="G460:G464"/>
    <mergeCell ref="H460:H464"/>
    <mergeCell ref="C445:C449"/>
    <mergeCell ref="D445:D449"/>
    <mergeCell ref="E445:E449"/>
    <mergeCell ref="F445:F449"/>
    <mergeCell ref="G445:G449"/>
    <mergeCell ref="H445:H449"/>
    <mergeCell ref="C450:C454"/>
    <mergeCell ref="D450:D454"/>
    <mergeCell ref="E450:E454"/>
    <mergeCell ref="F450:F454"/>
    <mergeCell ref="G450:G454"/>
    <mergeCell ref="H450:H454"/>
    <mergeCell ref="C435:C439"/>
    <mergeCell ref="D435:D439"/>
    <mergeCell ref="E435:E439"/>
    <mergeCell ref="F435:F439"/>
    <mergeCell ref="G435:G439"/>
    <mergeCell ref="H435:H439"/>
    <mergeCell ref="C440:C444"/>
    <mergeCell ref="D440:D444"/>
    <mergeCell ref="E440:E444"/>
    <mergeCell ref="F440:F444"/>
    <mergeCell ref="G440:G444"/>
    <mergeCell ref="H440:H444"/>
    <mergeCell ref="C425:C429"/>
    <mergeCell ref="D425:D429"/>
    <mergeCell ref="E425:E429"/>
    <mergeCell ref="F425:F429"/>
    <mergeCell ref="G425:G429"/>
    <mergeCell ref="H425:H429"/>
    <mergeCell ref="C430:C434"/>
    <mergeCell ref="D430:D434"/>
    <mergeCell ref="E430:E434"/>
    <mergeCell ref="F430:F434"/>
    <mergeCell ref="G430:G434"/>
    <mergeCell ref="H430:H434"/>
    <mergeCell ref="C415:C419"/>
    <mergeCell ref="D415:D419"/>
    <mergeCell ref="E415:E419"/>
    <mergeCell ref="F415:F419"/>
    <mergeCell ref="G415:G419"/>
    <mergeCell ref="H415:H419"/>
    <mergeCell ref="C420:C424"/>
    <mergeCell ref="D420:D424"/>
    <mergeCell ref="E420:E424"/>
    <mergeCell ref="F420:F424"/>
    <mergeCell ref="G420:G424"/>
    <mergeCell ref="H420:H424"/>
    <mergeCell ref="C405:C409"/>
    <mergeCell ref="D405:D409"/>
    <mergeCell ref="E405:E409"/>
    <mergeCell ref="F405:F409"/>
    <mergeCell ref="G405:G409"/>
    <mergeCell ref="H405:H409"/>
    <mergeCell ref="C410:C414"/>
    <mergeCell ref="D410:D414"/>
    <mergeCell ref="E410:E414"/>
    <mergeCell ref="F410:F414"/>
    <mergeCell ref="G410:G414"/>
    <mergeCell ref="H410:H414"/>
    <mergeCell ref="C395:C399"/>
    <mergeCell ref="D395:D399"/>
    <mergeCell ref="E395:E399"/>
    <mergeCell ref="F395:F399"/>
    <mergeCell ref="G395:G399"/>
    <mergeCell ref="H395:H399"/>
    <mergeCell ref="C400:C404"/>
    <mergeCell ref="D400:D404"/>
    <mergeCell ref="E400:E404"/>
    <mergeCell ref="F400:F404"/>
    <mergeCell ref="G400:G404"/>
    <mergeCell ref="H400:H404"/>
    <mergeCell ref="C385:C389"/>
    <mergeCell ref="D385:D389"/>
    <mergeCell ref="E385:E389"/>
    <mergeCell ref="F385:F389"/>
    <mergeCell ref="G385:G389"/>
    <mergeCell ref="H385:H389"/>
    <mergeCell ref="C390:C394"/>
    <mergeCell ref="D390:D394"/>
    <mergeCell ref="E390:E394"/>
    <mergeCell ref="F390:F394"/>
    <mergeCell ref="G390:G394"/>
    <mergeCell ref="H390:H394"/>
    <mergeCell ref="C375:C379"/>
    <mergeCell ref="D375:D379"/>
    <mergeCell ref="E375:E379"/>
    <mergeCell ref="F375:F379"/>
    <mergeCell ref="G375:G379"/>
    <mergeCell ref="H375:H379"/>
    <mergeCell ref="C380:C384"/>
    <mergeCell ref="D380:D384"/>
    <mergeCell ref="E380:E384"/>
    <mergeCell ref="F380:F384"/>
    <mergeCell ref="G380:G384"/>
    <mergeCell ref="H380:H384"/>
    <mergeCell ref="C365:C369"/>
    <mergeCell ref="D365:D369"/>
    <mergeCell ref="E365:E369"/>
    <mergeCell ref="F365:F369"/>
    <mergeCell ref="G365:G369"/>
    <mergeCell ref="H365:H369"/>
    <mergeCell ref="C370:C374"/>
    <mergeCell ref="D370:D374"/>
    <mergeCell ref="E370:E374"/>
    <mergeCell ref="F370:F374"/>
    <mergeCell ref="G370:G374"/>
    <mergeCell ref="H370:H374"/>
    <mergeCell ref="C355:C359"/>
    <mergeCell ref="D355:D359"/>
    <mergeCell ref="E355:E359"/>
    <mergeCell ref="F355:F359"/>
    <mergeCell ref="G355:G359"/>
    <mergeCell ref="H355:H359"/>
    <mergeCell ref="C360:C364"/>
    <mergeCell ref="D360:D364"/>
    <mergeCell ref="E360:E364"/>
    <mergeCell ref="F360:F364"/>
    <mergeCell ref="G360:G364"/>
    <mergeCell ref="H360:H364"/>
    <mergeCell ref="C345:C349"/>
    <mergeCell ref="D345:D349"/>
    <mergeCell ref="E345:E349"/>
    <mergeCell ref="F345:F349"/>
    <mergeCell ref="G345:G349"/>
    <mergeCell ref="H345:H349"/>
    <mergeCell ref="C350:C354"/>
    <mergeCell ref="D350:D354"/>
    <mergeCell ref="E350:E354"/>
    <mergeCell ref="F350:F354"/>
    <mergeCell ref="G350:G354"/>
    <mergeCell ref="H350:H354"/>
    <mergeCell ref="C335:C339"/>
    <mergeCell ref="D335:D339"/>
    <mergeCell ref="E335:E339"/>
    <mergeCell ref="F335:F339"/>
    <mergeCell ref="G335:G339"/>
    <mergeCell ref="H335:H339"/>
    <mergeCell ref="C340:C344"/>
    <mergeCell ref="D340:D344"/>
    <mergeCell ref="E340:E344"/>
    <mergeCell ref="F340:F344"/>
    <mergeCell ref="G340:G344"/>
    <mergeCell ref="H340:H344"/>
    <mergeCell ref="C325:C329"/>
    <mergeCell ref="D325:D329"/>
    <mergeCell ref="E325:E329"/>
    <mergeCell ref="F325:F329"/>
    <mergeCell ref="G325:G329"/>
    <mergeCell ref="H325:H329"/>
    <mergeCell ref="C330:C334"/>
    <mergeCell ref="D330:D334"/>
    <mergeCell ref="E330:E334"/>
    <mergeCell ref="F330:F334"/>
    <mergeCell ref="G330:G334"/>
    <mergeCell ref="H330:H334"/>
    <mergeCell ref="C315:C319"/>
    <mergeCell ref="D315:D319"/>
    <mergeCell ref="E315:E319"/>
    <mergeCell ref="F315:F319"/>
    <mergeCell ref="G315:G319"/>
    <mergeCell ref="H315:H319"/>
    <mergeCell ref="C320:C324"/>
    <mergeCell ref="D320:D324"/>
    <mergeCell ref="E320:E324"/>
    <mergeCell ref="F320:F324"/>
    <mergeCell ref="G320:G324"/>
    <mergeCell ref="H320:H324"/>
    <mergeCell ref="C305:C309"/>
    <mergeCell ref="D305:D309"/>
    <mergeCell ref="E305:E309"/>
    <mergeCell ref="F305:F309"/>
    <mergeCell ref="G305:G309"/>
    <mergeCell ref="H305:H309"/>
    <mergeCell ref="C310:C314"/>
    <mergeCell ref="D310:D314"/>
    <mergeCell ref="E310:E314"/>
    <mergeCell ref="F310:F314"/>
    <mergeCell ref="G310:G314"/>
    <mergeCell ref="H310:H314"/>
    <mergeCell ref="C295:C299"/>
    <mergeCell ref="D295:D299"/>
    <mergeCell ref="E295:E299"/>
    <mergeCell ref="F295:F299"/>
    <mergeCell ref="G295:G299"/>
    <mergeCell ref="H295:H299"/>
    <mergeCell ref="C300:C304"/>
    <mergeCell ref="D300:D304"/>
    <mergeCell ref="E300:E304"/>
    <mergeCell ref="F300:F304"/>
    <mergeCell ref="G300:G304"/>
    <mergeCell ref="H300:H304"/>
    <mergeCell ref="C285:C289"/>
    <mergeCell ref="D285:D289"/>
    <mergeCell ref="E285:E289"/>
    <mergeCell ref="F285:F289"/>
    <mergeCell ref="G285:G289"/>
    <mergeCell ref="H285:H289"/>
    <mergeCell ref="C290:C294"/>
    <mergeCell ref="D290:D294"/>
    <mergeCell ref="E290:E294"/>
    <mergeCell ref="F290:F294"/>
    <mergeCell ref="G290:G294"/>
    <mergeCell ref="H290:H294"/>
    <mergeCell ref="C275:C279"/>
    <mergeCell ref="D275:D279"/>
    <mergeCell ref="E275:E279"/>
    <mergeCell ref="F275:F279"/>
    <mergeCell ref="G275:G279"/>
    <mergeCell ref="H275:H279"/>
    <mergeCell ref="C280:C284"/>
    <mergeCell ref="D280:D284"/>
    <mergeCell ref="E280:E284"/>
    <mergeCell ref="F280:F284"/>
    <mergeCell ref="G280:G284"/>
    <mergeCell ref="H280:H284"/>
    <mergeCell ref="C265:C269"/>
    <mergeCell ref="D265:D269"/>
    <mergeCell ref="E265:E269"/>
    <mergeCell ref="F265:F269"/>
    <mergeCell ref="G265:G269"/>
    <mergeCell ref="H265:H269"/>
    <mergeCell ref="C270:C274"/>
    <mergeCell ref="D270:D274"/>
    <mergeCell ref="E270:E274"/>
    <mergeCell ref="F270:F274"/>
    <mergeCell ref="G270:G274"/>
    <mergeCell ref="H270:H274"/>
    <mergeCell ref="C255:C259"/>
    <mergeCell ref="D255:D259"/>
    <mergeCell ref="E255:E259"/>
    <mergeCell ref="F255:F259"/>
    <mergeCell ref="G255:G259"/>
    <mergeCell ref="H255:H259"/>
    <mergeCell ref="C260:C264"/>
    <mergeCell ref="D260:D264"/>
    <mergeCell ref="E260:E264"/>
    <mergeCell ref="F260:F264"/>
    <mergeCell ref="G260:G264"/>
    <mergeCell ref="H260:H264"/>
    <mergeCell ref="C245:C249"/>
    <mergeCell ref="D245:D249"/>
    <mergeCell ref="E245:E249"/>
    <mergeCell ref="F245:F249"/>
    <mergeCell ref="G245:G249"/>
    <mergeCell ref="H245:H249"/>
    <mergeCell ref="C250:C254"/>
    <mergeCell ref="D250:D254"/>
    <mergeCell ref="E250:E254"/>
    <mergeCell ref="F250:F254"/>
    <mergeCell ref="G250:G254"/>
    <mergeCell ref="H250:H254"/>
    <mergeCell ref="C235:C239"/>
    <mergeCell ref="D235:D239"/>
    <mergeCell ref="E235:E239"/>
    <mergeCell ref="F235:F239"/>
    <mergeCell ref="G235:G239"/>
    <mergeCell ref="H235:H239"/>
    <mergeCell ref="C240:C244"/>
    <mergeCell ref="D240:D244"/>
    <mergeCell ref="E240:E244"/>
    <mergeCell ref="F240:F244"/>
    <mergeCell ref="G240:G244"/>
    <mergeCell ref="H240:H244"/>
    <mergeCell ref="C225:C229"/>
    <mergeCell ref="D225:D229"/>
    <mergeCell ref="E225:E229"/>
    <mergeCell ref="F225:F229"/>
    <mergeCell ref="G225:G229"/>
    <mergeCell ref="H225:H229"/>
    <mergeCell ref="C230:C234"/>
    <mergeCell ref="D230:D234"/>
    <mergeCell ref="E230:E234"/>
    <mergeCell ref="F230:F234"/>
    <mergeCell ref="G230:G234"/>
    <mergeCell ref="H230:H234"/>
    <mergeCell ref="C215:C219"/>
    <mergeCell ref="D215:D219"/>
    <mergeCell ref="E215:E219"/>
    <mergeCell ref="F215:F219"/>
    <mergeCell ref="G215:G219"/>
    <mergeCell ref="H215:H219"/>
    <mergeCell ref="C220:C224"/>
    <mergeCell ref="D220:D224"/>
    <mergeCell ref="E220:E224"/>
    <mergeCell ref="F220:F224"/>
    <mergeCell ref="G220:G224"/>
    <mergeCell ref="H220:H224"/>
    <mergeCell ref="C205:C209"/>
    <mergeCell ref="D205:D209"/>
    <mergeCell ref="E205:E209"/>
    <mergeCell ref="F205:F209"/>
    <mergeCell ref="G205:G209"/>
    <mergeCell ref="H205:H209"/>
    <mergeCell ref="C210:C214"/>
    <mergeCell ref="D210:D214"/>
    <mergeCell ref="E210:E214"/>
    <mergeCell ref="F210:F214"/>
    <mergeCell ref="G210:G214"/>
    <mergeCell ref="H210:H214"/>
    <mergeCell ref="C195:C199"/>
    <mergeCell ref="D195:D199"/>
    <mergeCell ref="E195:E199"/>
    <mergeCell ref="F195:F199"/>
    <mergeCell ref="G195:G199"/>
    <mergeCell ref="H195:H199"/>
    <mergeCell ref="C200:C204"/>
    <mergeCell ref="D200:D204"/>
    <mergeCell ref="E200:E204"/>
    <mergeCell ref="F200:F204"/>
    <mergeCell ref="G200:G204"/>
    <mergeCell ref="H200:H204"/>
    <mergeCell ref="C185:C189"/>
    <mergeCell ref="D185:D189"/>
    <mergeCell ref="E185:E189"/>
    <mergeCell ref="F185:F189"/>
    <mergeCell ref="G185:G189"/>
    <mergeCell ref="H185:H189"/>
    <mergeCell ref="C190:C194"/>
    <mergeCell ref="D190:D194"/>
    <mergeCell ref="E190:E194"/>
    <mergeCell ref="F190:F194"/>
    <mergeCell ref="G190:G194"/>
    <mergeCell ref="H190:H194"/>
    <mergeCell ref="C175:C179"/>
    <mergeCell ref="D175:D179"/>
    <mergeCell ref="E175:E179"/>
    <mergeCell ref="F175:F179"/>
    <mergeCell ref="G175:G179"/>
    <mergeCell ref="H175:H179"/>
    <mergeCell ref="C180:C184"/>
    <mergeCell ref="D180:D184"/>
    <mergeCell ref="E180:E184"/>
    <mergeCell ref="F180:F184"/>
    <mergeCell ref="G180:G184"/>
    <mergeCell ref="H180:H184"/>
    <mergeCell ref="C165:C169"/>
    <mergeCell ref="D165:D169"/>
    <mergeCell ref="E165:E169"/>
    <mergeCell ref="F165:F169"/>
    <mergeCell ref="G165:G169"/>
    <mergeCell ref="H165:H169"/>
    <mergeCell ref="C170:C174"/>
    <mergeCell ref="D170:D174"/>
    <mergeCell ref="E170:E174"/>
    <mergeCell ref="F170:F174"/>
    <mergeCell ref="G170:G174"/>
    <mergeCell ref="H170:H174"/>
    <mergeCell ref="C155:C159"/>
    <mergeCell ref="D155:D159"/>
    <mergeCell ref="E155:E159"/>
    <mergeCell ref="F155:F159"/>
    <mergeCell ref="G155:G159"/>
    <mergeCell ref="H155:H159"/>
    <mergeCell ref="C160:C164"/>
    <mergeCell ref="D160:D164"/>
    <mergeCell ref="E160:E164"/>
    <mergeCell ref="F160:F164"/>
    <mergeCell ref="G160:G164"/>
    <mergeCell ref="H160:H164"/>
    <mergeCell ref="C145:C149"/>
    <mergeCell ref="D145:D149"/>
    <mergeCell ref="E145:E149"/>
    <mergeCell ref="F145:F149"/>
    <mergeCell ref="G145:G149"/>
    <mergeCell ref="H145:H149"/>
    <mergeCell ref="C150:C154"/>
    <mergeCell ref="D150:D154"/>
    <mergeCell ref="E150:E154"/>
    <mergeCell ref="F150:F154"/>
    <mergeCell ref="G150:G154"/>
    <mergeCell ref="H150:H154"/>
    <mergeCell ref="C135:C139"/>
    <mergeCell ref="D135:D139"/>
    <mergeCell ref="E135:E139"/>
    <mergeCell ref="F135:F139"/>
    <mergeCell ref="G135:G139"/>
    <mergeCell ref="H135:H139"/>
    <mergeCell ref="C140:C144"/>
    <mergeCell ref="D140:D144"/>
    <mergeCell ref="E140:E144"/>
    <mergeCell ref="F140:F144"/>
    <mergeCell ref="G140:G144"/>
    <mergeCell ref="H140:H144"/>
    <mergeCell ref="C130:C134"/>
    <mergeCell ref="D130:D134"/>
    <mergeCell ref="E130:E134"/>
    <mergeCell ref="F130:F134"/>
    <mergeCell ref="G130:G134"/>
    <mergeCell ref="H130:H134"/>
    <mergeCell ref="C115:C119"/>
    <mergeCell ref="D115:D119"/>
    <mergeCell ref="E115:E119"/>
    <mergeCell ref="F115:F119"/>
    <mergeCell ref="G115:G119"/>
    <mergeCell ref="H115:H119"/>
    <mergeCell ref="C120:C124"/>
    <mergeCell ref="D120:D124"/>
    <mergeCell ref="E120:E124"/>
    <mergeCell ref="F120:F124"/>
    <mergeCell ref="G120:G124"/>
    <mergeCell ref="H120:H124"/>
    <mergeCell ref="C70:C74"/>
    <mergeCell ref="D70:D74"/>
    <mergeCell ref="E70:E74"/>
    <mergeCell ref="F70:F74"/>
    <mergeCell ref="G70:G74"/>
    <mergeCell ref="H70:H74"/>
    <mergeCell ref="F15:F19"/>
    <mergeCell ref="G15:G19"/>
    <mergeCell ref="C20:C24"/>
    <mergeCell ref="F20:F24"/>
    <mergeCell ref="G20:G24"/>
    <mergeCell ref="E20:E24"/>
    <mergeCell ref="D20:D24"/>
    <mergeCell ref="C15:C19"/>
    <mergeCell ref="C40:C44"/>
    <mergeCell ref="G35:G39"/>
    <mergeCell ref="C50:C54"/>
    <mergeCell ref="D50:D54"/>
    <mergeCell ref="E50:E54"/>
    <mergeCell ref="F50:F54"/>
    <mergeCell ref="G50:G54"/>
    <mergeCell ref="C45:C49"/>
    <mergeCell ref="D45:D49"/>
    <mergeCell ref="C25:C29"/>
    <mergeCell ref="B3:L4"/>
    <mergeCell ref="D40:D44"/>
    <mergeCell ref="E40:E44"/>
    <mergeCell ref="F40:F44"/>
    <mergeCell ref="G40:G44"/>
    <mergeCell ref="C35:C39"/>
    <mergeCell ref="D35:D39"/>
    <mergeCell ref="F35:F39"/>
    <mergeCell ref="I5:L5"/>
    <mergeCell ref="J12:L12"/>
    <mergeCell ref="I6:I7"/>
    <mergeCell ref="J8:L8"/>
    <mergeCell ref="J9:L9"/>
    <mergeCell ref="J10:L10"/>
    <mergeCell ref="J11:L11"/>
    <mergeCell ref="J6:L7"/>
    <mergeCell ref="B5:C5"/>
    <mergeCell ref="B6:C6"/>
    <mergeCell ref="B8:C10"/>
    <mergeCell ref="B13:B14"/>
    <mergeCell ref="C13:C14"/>
    <mergeCell ref="D13:D14"/>
    <mergeCell ref="E13:E14"/>
    <mergeCell ref="F13:F14"/>
    <mergeCell ref="C30:C34"/>
    <mergeCell ref="I13:L13"/>
    <mergeCell ref="E15:E19"/>
    <mergeCell ref="D15:D19"/>
    <mergeCell ref="F30:F34"/>
    <mergeCell ref="G30:G34"/>
    <mergeCell ref="E25:E29"/>
    <mergeCell ref="E30:E34"/>
    <mergeCell ref="D25:D29"/>
    <mergeCell ref="H25:H29"/>
    <mergeCell ref="H30:H34"/>
    <mergeCell ref="B724:C724"/>
    <mergeCell ref="D722:G722"/>
    <mergeCell ref="D723:G723"/>
    <mergeCell ref="D724:G724"/>
    <mergeCell ref="I723:L723"/>
    <mergeCell ref="I724:L724"/>
    <mergeCell ref="H60:H64"/>
    <mergeCell ref="B722:C722"/>
    <mergeCell ref="C75:C79"/>
    <mergeCell ref="D75:D79"/>
    <mergeCell ref="E75:E79"/>
    <mergeCell ref="F75:F79"/>
    <mergeCell ref="G75:G79"/>
    <mergeCell ref="H75:H79"/>
    <mergeCell ref="C80:C84"/>
    <mergeCell ref="D80:D84"/>
    <mergeCell ref="E80:E84"/>
    <mergeCell ref="F80:F84"/>
    <mergeCell ref="C110:C114"/>
    <mergeCell ref="D110:D114"/>
    <mergeCell ref="E110:E114"/>
    <mergeCell ref="B720:G720"/>
    <mergeCell ref="I720:L720"/>
    <mergeCell ref="I722:L722"/>
    <mergeCell ref="G80:G84"/>
    <mergeCell ref="H80:H84"/>
    <mergeCell ref="D5:H5"/>
    <mergeCell ref="D6:H6"/>
    <mergeCell ref="D7:H7"/>
    <mergeCell ref="D8:H10"/>
    <mergeCell ref="H35:H39"/>
    <mergeCell ref="H40:H44"/>
    <mergeCell ref="H45:H49"/>
    <mergeCell ref="H50:H54"/>
    <mergeCell ref="H55:H59"/>
    <mergeCell ref="D11:G11"/>
    <mergeCell ref="G13:G14"/>
    <mergeCell ref="D30:D34"/>
    <mergeCell ref="H13:H14"/>
    <mergeCell ref="H15:H19"/>
    <mergeCell ref="H20:H24"/>
    <mergeCell ref="E55:E59"/>
    <mergeCell ref="F55:F59"/>
    <mergeCell ref="G55:G59"/>
    <mergeCell ref="H65:H69"/>
    <mergeCell ref="F25:F29"/>
    <mergeCell ref="G25:G29"/>
    <mergeCell ref="C65:C69"/>
    <mergeCell ref="D65:D69"/>
    <mergeCell ref="E65:E69"/>
    <mergeCell ref="F65:F69"/>
    <mergeCell ref="G65:G69"/>
    <mergeCell ref="E35:E39"/>
    <mergeCell ref="E45:E49"/>
    <mergeCell ref="F45:F49"/>
    <mergeCell ref="G45:G49"/>
    <mergeCell ref="D60:D64"/>
    <mergeCell ref="E60:E64"/>
    <mergeCell ref="F60:F64"/>
    <mergeCell ref="G60:G64"/>
    <mergeCell ref="C55:C59"/>
    <mergeCell ref="D55:D59"/>
    <mergeCell ref="C60:C64"/>
    <mergeCell ref="B723:C723"/>
    <mergeCell ref="F85:F89"/>
    <mergeCell ref="G85:G89"/>
    <mergeCell ref="H85:H89"/>
    <mergeCell ref="C90:C94"/>
    <mergeCell ref="D90:D94"/>
    <mergeCell ref="E90:E94"/>
    <mergeCell ref="F90:F94"/>
    <mergeCell ref="G90:G94"/>
    <mergeCell ref="H90:H94"/>
    <mergeCell ref="C105:C109"/>
    <mergeCell ref="D105:D109"/>
    <mergeCell ref="E105:E109"/>
    <mergeCell ref="F105:F109"/>
    <mergeCell ref="G105:G109"/>
    <mergeCell ref="H105:H109"/>
    <mergeCell ref="F95:F99"/>
    <mergeCell ref="G95:G99"/>
    <mergeCell ref="H95:H99"/>
    <mergeCell ref="C100:C104"/>
    <mergeCell ref="D100:D104"/>
    <mergeCell ref="F110:F114"/>
    <mergeCell ref="G110:G114"/>
    <mergeCell ref="H110:H114"/>
    <mergeCell ref="E100:E104"/>
    <mergeCell ref="F100:F104"/>
    <mergeCell ref="G100:G104"/>
    <mergeCell ref="H100:H104"/>
    <mergeCell ref="C125:C129"/>
    <mergeCell ref="D125:D129"/>
    <mergeCell ref="E125:E129"/>
    <mergeCell ref="F125:F129"/>
    <mergeCell ref="C85:C89"/>
    <mergeCell ref="D85:D89"/>
    <mergeCell ref="E85:E89"/>
    <mergeCell ref="C95:C99"/>
    <mergeCell ref="D95:D99"/>
    <mergeCell ref="E95:E99"/>
    <mergeCell ref="G125:G129"/>
    <mergeCell ref="H125:H129"/>
  </mergeCells>
  <conditionalFormatting sqref="K15:K19 K24 K29 K34">
    <cfRule type="cellIs" dxfId="51" priority="52" stopIfTrue="1" operator="equal">
      <formula>#REF!</formula>
    </cfRule>
  </conditionalFormatting>
  <conditionalFormatting sqref="J20:K22">
    <cfRule type="cellIs" dxfId="50" priority="51" stopIfTrue="1" operator="equal">
      <formula>#REF!</formula>
    </cfRule>
  </conditionalFormatting>
  <conditionalFormatting sqref="K33">
    <cfRule type="cellIs" dxfId="49" priority="46" stopIfTrue="1" operator="equal">
      <formula>#REF!</formula>
    </cfRule>
  </conditionalFormatting>
  <conditionalFormatting sqref="K23">
    <cfRule type="cellIs" dxfId="48" priority="50" stopIfTrue="1" operator="equal">
      <formula>#REF!</formula>
    </cfRule>
  </conditionalFormatting>
  <conditionalFormatting sqref="J25:K27">
    <cfRule type="cellIs" dxfId="47" priority="49" stopIfTrue="1" operator="equal">
      <formula>#REF!</formula>
    </cfRule>
  </conditionalFormatting>
  <conditionalFormatting sqref="K28">
    <cfRule type="cellIs" dxfId="46" priority="48" stopIfTrue="1" operator="equal">
      <formula>#REF!</formula>
    </cfRule>
  </conditionalFormatting>
  <conditionalFormatting sqref="J30:K32">
    <cfRule type="cellIs" dxfId="45" priority="47" stopIfTrue="1" operator="equal">
      <formula>#REF!</formula>
    </cfRule>
  </conditionalFormatting>
  <conditionalFormatting sqref="K58">
    <cfRule type="cellIs" dxfId="44" priority="31" stopIfTrue="1" operator="equal">
      <formula>#REF!</formula>
    </cfRule>
  </conditionalFormatting>
  <conditionalFormatting sqref="K63">
    <cfRule type="cellIs" dxfId="43" priority="28" stopIfTrue="1" operator="equal">
      <formula>#REF!</formula>
    </cfRule>
  </conditionalFormatting>
  <conditionalFormatting sqref="K39">
    <cfRule type="cellIs" dxfId="42" priority="45" stopIfTrue="1" operator="equal">
      <formula>#REF!</formula>
    </cfRule>
  </conditionalFormatting>
  <conditionalFormatting sqref="K38">
    <cfRule type="cellIs" dxfId="41" priority="43" stopIfTrue="1" operator="equal">
      <formula>#REF!</formula>
    </cfRule>
  </conditionalFormatting>
  <conditionalFormatting sqref="J35:K37">
    <cfRule type="cellIs" dxfId="40" priority="44" stopIfTrue="1" operator="equal">
      <formula>#REF!</formula>
    </cfRule>
  </conditionalFormatting>
  <conditionalFormatting sqref="K44">
    <cfRule type="cellIs" dxfId="39" priority="42" stopIfTrue="1" operator="equal">
      <formula>#REF!</formula>
    </cfRule>
  </conditionalFormatting>
  <conditionalFormatting sqref="K43">
    <cfRule type="cellIs" dxfId="38" priority="40" stopIfTrue="1" operator="equal">
      <formula>#REF!</formula>
    </cfRule>
  </conditionalFormatting>
  <conditionalFormatting sqref="J40:K42">
    <cfRule type="cellIs" dxfId="37" priority="41" stopIfTrue="1" operator="equal">
      <formula>#REF!</formula>
    </cfRule>
  </conditionalFormatting>
  <conditionalFormatting sqref="K49">
    <cfRule type="cellIs" dxfId="36" priority="39" stopIfTrue="1" operator="equal">
      <formula>#REF!</formula>
    </cfRule>
  </conditionalFormatting>
  <conditionalFormatting sqref="K48">
    <cfRule type="cellIs" dxfId="35" priority="37" stopIfTrue="1" operator="equal">
      <formula>#REF!</formula>
    </cfRule>
  </conditionalFormatting>
  <conditionalFormatting sqref="J45:K47">
    <cfRule type="cellIs" dxfId="34" priority="38" stopIfTrue="1" operator="equal">
      <formula>#REF!</formula>
    </cfRule>
  </conditionalFormatting>
  <conditionalFormatting sqref="K54">
    <cfRule type="cellIs" dxfId="33" priority="36" stopIfTrue="1" operator="equal">
      <formula>#REF!</formula>
    </cfRule>
  </conditionalFormatting>
  <conditionalFormatting sqref="K53">
    <cfRule type="cellIs" dxfId="32" priority="34" stopIfTrue="1" operator="equal">
      <formula>#REF!</formula>
    </cfRule>
  </conditionalFormatting>
  <conditionalFormatting sqref="J50:K52">
    <cfRule type="cellIs" dxfId="31" priority="35" stopIfTrue="1" operator="equal">
      <formula>#REF!</formula>
    </cfRule>
  </conditionalFormatting>
  <conditionalFormatting sqref="K59">
    <cfRule type="cellIs" dxfId="30" priority="33" stopIfTrue="1" operator="equal">
      <formula>#REF!</formula>
    </cfRule>
  </conditionalFormatting>
  <conditionalFormatting sqref="J55:K57">
    <cfRule type="cellIs" dxfId="29" priority="32" stopIfTrue="1" operator="equal">
      <formula>#REF!</formula>
    </cfRule>
  </conditionalFormatting>
  <conditionalFormatting sqref="K64">
    <cfRule type="cellIs" dxfId="28" priority="30" stopIfTrue="1" operator="equal">
      <formula>#REF!</formula>
    </cfRule>
  </conditionalFormatting>
  <conditionalFormatting sqref="J60:K62">
    <cfRule type="cellIs" dxfId="27" priority="29" stopIfTrue="1" operator="equal">
      <formula>#REF!</formula>
    </cfRule>
  </conditionalFormatting>
  <conditionalFormatting sqref="K68">
    <cfRule type="cellIs" dxfId="26" priority="25" stopIfTrue="1" operator="equal">
      <formula>#REF!</formula>
    </cfRule>
  </conditionalFormatting>
  <conditionalFormatting sqref="K69">
    <cfRule type="cellIs" dxfId="25" priority="27" stopIfTrue="1" operator="equal">
      <formula>#REF!</formula>
    </cfRule>
  </conditionalFormatting>
  <conditionalFormatting sqref="J65:K67">
    <cfRule type="cellIs" dxfId="24" priority="26" stopIfTrue="1" operator="equal">
      <formula>#REF!</formula>
    </cfRule>
  </conditionalFormatting>
  <conditionalFormatting sqref="K73">
    <cfRule type="cellIs" dxfId="23" priority="22" stopIfTrue="1" operator="equal">
      <formula>#REF!</formula>
    </cfRule>
  </conditionalFormatting>
  <conditionalFormatting sqref="K74">
    <cfRule type="cellIs" dxfId="22" priority="24" stopIfTrue="1" operator="equal">
      <formula>#REF!</formula>
    </cfRule>
  </conditionalFormatting>
  <conditionalFormatting sqref="J70:K72">
    <cfRule type="cellIs" dxfId="21" priority="23" stopIfTrue="1" operator="equal">
      <formula>#REF!</formula>
    </cfRule>
  </conditionalFormatting>
  <conditionalFormatting sqref="K78">
    <cfRule type="cellIs" dxfId="20" priority="19" stopIfTrue="1" operator="equal">
      <formula>#REF!</formula>
    </cfRule>
  </conditionalFormatting>
  <conditionalFormatting sqref="K79">
    <cfRule type="cellIs" dxfId="19" priority="21" stopIfTrue="1" operator="equal">
      <formula>#REF!</formula>
    </cfRule>
  </conditionalFormatting>
  <conditionalFormatting sqref="J75:K77">
    <cfRule type="cellIs" dxfId="18" priority="20" stopIfTrue="1" operator="equal">
      <formula>#REF!</formula>
    </cfRule>
  </conditionalFormatting>
  <conditionalFormatting sqref="K83">
    <cfRule type="cellIs" dxfId="17" priority="16" stopIfTrue="1" operator="equal">
      <formula>#REF!</formula>
    </cfRule>
  </conditionalFormatting>
  <conditionalFormatting sqref="K84">
    <cfRule type="cellIs" dxfId="16" priority="18" stopIfTrue="1" operator="equal">
      <formula>#REF!</formula>
    </cfRule>
  </conditionalFormatting>
  <conditionalFormatting sqref="J80:K82">
    <cfRule type="cellIs" dxfId="15" priority="17" stopIfTrue="1" operator="equal">
      <formula>#REF!</formula>
    </cfRule>
  </conditionalFormatting>
  <conditionalFormatting sqref="K88">
    <cfRule type="cellIs" dxfId="14" priority="13" stopIfTrue="1" operator="equal">
      <formula>#REF!</formula>
    </cfRule>
  </conditionalFormatting>
  <conditionalFormatting sqref="K89">
    <cfRule type="cellIs" dxfId="13" priority="15" stopIfTrue="1" operator="equal">
      <formula>#REF!</formula>
    </cfRule>
  </conditionalFormatting>
  <conditionalFormatting sqref="J85:K87">
    <cfRule type="cellIs" dxfId="12" priority="14" stopIfTrue="1" operator="equal">
      <formula>#REF!</formula>
    </cfRule>
  </conditionalFormatting>
  <conditionalFormatting sqref="K93">
    <cfRule type="cellIs" dxfId="11" priority="10" stopIfTrue="1" operator="equal">
      <formula>#REF!</formula>
    </cfRule>
  </conditionalFormatting>
  <conditionalFormatting sqref="K94">
    <cfRule type="cellIs" dxfId="10" priority="12" stopIfTrue="1" operator="equal">
      <formula>#REF!</formula>
    </cfRule>
  </conditionalFormatting>
  <conditionalFormatting sqref="J90:K92">
    <cfRule type="cellIs" dxfId="9" priority="11" stopIfTrue="1" operator="equal">
      <formula>#REF!</formula>
    </cfRule>
  </conditionalFormatting>
  <conditionalFormatting sqref="K98">
    <cfRule type="cellIs" dxfId="8" priority="7" stopIfTrue="1" operator="equal">
      <formula>#REF!</formula>
    </cfRule>
  </conditionalFormatting>
  <conditionalFormatting sqref="K99">
    <cfRule type="cellIs" dxfId="7" priority="9" stopIfTrue="1" operator="equal">
      <formula>#REF!</formula>
    </cfRule>
  </conditionalFormatting>
  <conditionalFormatting sqref="J95:K97">
    <cfRule type="cellIs" dxfId="6" priority="8" stopIfTrue="1" operator="equal">
      <formula>#REF!</formula>
    </cfRule>
  </conditionalFormatting>
  <conditionalFormatting sqref="K103">
    <cfRule type="cellIs" dxfId="5" priority="4" stopIfTrue="1" operator="equal">
      <formula>#REF!</formula>
    </cfRule>
  </conditionalFormatting>
  <conditionalFormatting sqref="K104">
    <cfRule type="cellIs" dxfId="4" priority="6" stopIfTrue="1" operator="equal">
      <formula>#REF!</formula>
    </cfRule>
  </conditionalFormatting>
  <conditionalFormatting sqref="J100:K102">
    <cfRule type="cellIs" dxfId="3" priority="5" stopIfTrue="1" operator="equal">
      <formula>#REF!</formula>
    </cfRule>
  </conditionalFormatting>
  <conditionalFormatting sqref="K108 K113 K118 K123 K128 K133 K138 K143 K148 K153 K158 K163 K168 K173 K178 K183 K188 K193 K198 K203 K208 K213 K218 K223 K228 K233 K238 K243 K248 K253 K258 K263 K268 K273 K278 K283 K288 K293 K298 K303 K308 K313 K318 K323 K328 K333 K338 K343 K348 K353 K358 K363 K368 K373 K378 K383 K388 K393 K398 K403 K408 K413 K418 K423 K428 K433 K438 K443 K448 K453 K458 K463 K468 K473 K478 K483 K488 K493 K498 K503 K508 K513 K518 K523 K528 K533 K538 K543 K548 K553 K558 K563 K568 K573 K578 K583 K588 K593 K598 K603 K608 K613 K618 K623 K628 K633 K638 K643 K648 K653 K658 K663 K668 K673 K678 K683 K688 K693 K698 K703 K708 K713 K718">
    <cfRule type="cellIs" dxfId="2" priority="1" stopIfTrue="1" operator="equal">
      <formula>#REF!</formula>
    </cfRule>
  </conditionalFormatting>
  <conditionalFormatting sqref="K109 K114 K119 K124 K129 K134 K139 K144 K149 K154 K159 K164 K169 K174 K179 K184 K189 K194 K199 K204 K209 K214 K219 K224 K229 K234 K239 K244 K249 K254 K259 K264 K269 K274 K279 K284 K289 K294 K299 K304 K309 K314 K319 K324 K329 K334 K339 K344 K349 K354 K359 K364 K369 K374 K379 K384 K389 K394 K399 K404 K409 K414 K419 K424 K429 K434 K439 K444 K449 K454 K459 K464 K469 K474 K479 K484 K489 K494 K499 K504 K509 K514 K519 K524 K529 K534 K539 K544 K549 K554 K559 K564 K569 K574 K579 K584 K589 K594 K599 K604 K609 K614 K619 K624 K629 K634 K639 K644 K649 K654 K659 K664 K669 K674 K679 K684 K689 K694 K699 K704 K709 K714 K719">
    <cfRule type="cellIs" dxfId="1" priority="3" stopIfTrue="1" operator="equal">
      <formula>#REF!</formula>
    </cfRule>
  </conditionalFormatting>
  <conditionalFormatting sqref="J105:K107 J110:K112 J115:K117 J120:K122 J125:K127 J130:K132 J135:K137 J140:K142 J145:K147 J150:K152 J155:K157 J160:K162 J165:K167 J170:K172 J175:K177 J180:K182 J185:K187 J190:K192 J195:K197 J200:K202 J205:K207 J210:K212 J215:K217 J220:K222 J225:K227 J230:K232 J235:K237 J240:K242 J245:K247 J250:K252 J255:K257 J260:K262 J265:K267 J270:K272 J275:K277 J280:K282 J285:K287 J290:K292 J295:K297 J300:K302 J305:K307 J310:K312 J315:K317 J320:K322 J325:K327 J330:K332 J335:K337 J340:K342 J345:K347 J350:K352 J355:K357 J360:K362 J365:K367 J370:K372 J375:K377 J380:K382 J385:K387 J390:K392 J395:K397 J400:K402 J405:K407 J410:K412 J415:K417 J420:K422 J425:K427 J430:K432 J435:K437 J440:K442 J445:K447 J450:K452 J455:K457 J460:K462 J465:K467 J470:K472 J475:K477 J480:K482 J485:K487 J490:K492 J495:K497 J500:K502 J505:K507 J510:K512 J515:K517 J520:K522 J525:K527 J530:K532 J535:K537 J540:K542 J545:K547 J550:K552 J555:K557 J560:K562 J565:K567 J570:K572 J575:K577 J580:K582 J585:K587 J590:K592 J595:K597 J600:K602 J605:K607 J610:K612 J615:K617 J620:K622 J625:K627 J630:K632 J635:K637 J640:K642 J645:K647 J650:K652 J655:K657 J660:K662 J665:K667 J670:K672 J675:K677 J680:K682 J685:K687 J690:K692 J695:K697 J700:K702 J705:K707 J710:K712 J715:K717">
    <cfRule type="cellIs" dxfId="0" priority="2" stopIfTrue="1" operator="equal">
      <formula>#REF!</formula>
    </cfRule>
  </conditionalFormatting>
  <dataValidations count="2">
    <dataValidation allowBlank="1" showInputMessage="1" showErrorMessage="1" promptTitle="Completar por el Oferente" prompt=" " sqref="J64:K64 J18 J19:K19 J23 J24:K24 J28 J29:K29 J33 J34:K34 J38 J39:K39 J43 J44:K44 J48 J49:K49 J53 J54:K54 J58 J59:K59 J63 E721 J69:K69 J68 J73 J74:K74 J78 J79:K79 J83 J84:K84 J88 J89:K89 J93 J94:K94 J98 J99:K99 J103 J104:K104 J108 J109:K109 J119:K119 J113 J118 J123 J114:K114 J124:K124 J134:K134 J128 J129:K129 J139:K139 J133 J138 J143 J144:K144 J183 J148 J149:K149 J159:K159 J153 J158 J163 J154:K154 J164:K164 J174:K174 J168 J169:K169 J179:K179 J173 J178 J184:K184 J258 J188 J189:K189 J199:K199 J193 J198 J203 J194:K194 J204:K204 J214:K214 J208 J209:K209 J219:K219 J213 J218 J223 J224:K224 J263 J228 J229:K229 J239:K239 J233 J238 J243 J234:K234 J244:K244 J254:K254 J248 J249:K249 J259:K259 J253 J264:K264 J413 J268 J269:K269 J279:K279 J273 J278 J283 J274:K274 J284:K284 J294:K294 J288 J289:K289 J299:K299 J293 J298 J303 J304:K304 J343 J308 J309:K309 J319:K319 J313 J318 J323 J314:K314 J324:K324 J334:K334 J328 J329:K329 J339:K339 J333 J338 J344:K344 J418 J348 J349:K349 J359:K359 J353 J358 J363 J354:K354 J364:K364 J374:K374 J368 J369:K369 J379:K379 J373 J378 J383 J384:K384 J423 J388 J389:K389 J399:K399 J393 J398 J403 J394:K394 J404:K404 J414:K414 J408 J409:K409 J419:K419 J424:K424 J428 J429:K429 J439:K439 J433 J438 J443 J434:K434 J444:K444 J454:K454 J448 J449:K449 J459:K459 J453 J458 J463 J464:K464 J503 J468 J469:K469 J479:K479 J473 J478 J483 J474:K474 J484:K484 J494:K494 J488 J489:K489 J499:K499 J493 J498 J504:K504 J578 J508 J509:K509 J519:K519 J513 J518 J523 J514:K514 J524:K524 J534:K534 J528 J529:K529 J539:K539 J533 J538 J543 J544:K544 J583 J548 J549:K549 J559:K559 J553 J558 J563 J554:K554 J564:K564 J574:K574 J568 J569:K569 J579:K579 J573 J584:K584 J588 J589:K589 J599:K599 J593 J598 J603 J594:K594 J604:K604 J614:K614 J608 J609:K609 J619:K619 J613 J618 J623 J624:K624 J663 J628 J629:K629 J639:K639 J633 J638 J643 J634:K634 J644:K644 J654:K654 J648 J649:K649 J659:K659 J653 J658 J664:K664 J668 J669:K669 J679:K679 J673 J678 J683 J674:K674 J684:K684 J694:K694 J688 J689:K689 J699:K699 J693 J698 J703 J704:K704 J708 J709:K709 J719:K719 J713 J718 J714:K714 I15:I719"/>
    <dataValidation operator="equal" allowBlank="1" showInputMessage="1" showErrorMessage="1" promptTitle="Completar por el Oferente" prompt=" " sqref="J6:L10"/>
  </dataValidations>
  <printOptions horizontalCentered="1" verticalCentered="1"/>
  <pageMargins left="0" right="0" top="0" bottom="0" header="0" footer="0"/>
  <pageSetup paperSize="9" scale="64" fitToHeight="0" orientation="portrait" r:id="rId1"/>
  <rowBreaks count="9" manualBreakCount="9">
    <brk id="84" max="16383" man="1"/>
    <brk id="159" max="16383" man="1"/>
    <brk id="234" max="16383" man="1"/>
    <brk id="309" max="16383" man="1"/>
    <brk id="384" max="16383" man="1"/>
    <brk id="459" max="16383" man="1"/>
    <brk id="534" max="16383" man="1"/>
    <brk id="609" max="16383" man="1"/>
    <brk id="684" max="16383" man="1"/>
  </rowBreaks>
  <drawing r:id="rId2"/>
  <extLst>
    <ext xmlns:x14="http://schemas.microsoft.com/office/spreadsheetml/2009/9/main" uri="{CCE6A557-97BC-4b89-ADB6-D9C93CAAB3DF}">
      <x14:dataValidations xmlns:xm="http://schemas.microsoft.com/office/excel/2006/main" count="1">
        <x14:dataValidation type="list" operator="equal" allowBlank="1" showInputMessage="1" showErrorMessage="1" promptTitle="Completar por el Oferente" prompt=" ">
          <x14:formula1>
            <xm:f>'Completar SOFSE'!$I$5:$I$8</xm:f>
          </x14:formula1>
          <xm:sqref>J11:L11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61"/>
  <sheetViews>
    <sheetView topLeftCell="A13" zoomScaleNormal="100" workbookViewId="0">
      <selection activeCell="N20" sqref="N20"/>
    </sheetView>
  </sheetViews>
  <sheetFormatPr baseColWidth="10" defaultRowHeight="12.75"/>
  <cols>
    <col min="1" max="1" width="24" style="32" customWidth="1"/>
    <col min="2" max="2" width="19.7109375" style="32" customWidth="1"/>
    <col min="3" max="3" width="11.42578125" style="32"/>
    <col min="4" max="4" width="20.140625" style="32" customWidth="1"/>
    <col min="5" max="5" width="32.28515625" style="111" bestFit="1" customWidth="1"/>
    <col min="6" max="6" width="19.42578125" style="111" customWidth="1"/>
    <col min="7" max="7" width="11.42578125" style="32"/>
    <col min="8" max="12" width="11.42578125" style="32" hidden="1" customWidth="1"/>
    <col min="13" max="13" width="0" style="32" hidden="1" customWidth="1"/>
    <col min="14" max="16384" width="11.42578125" style="32"/>
  </cols>
  <sheetData>
    <row r="3" spans="1:12" ht="15.75">
      <c r="A3" s="89" t="s">
        <v>22</v>
      </c>
      <c r="B3" s="31"/>
    </row>
    <row r="4" spans="1:12">
      <c r="A4" s="33"/>
    </row>
    <row r="5" spans="1:12">
      <c r="A5" s="53" t="s">
        <v>484</v>
      </c>
      <c r="B5" s="105" t="s">
        <v>61</v>
      </c>
      <c r="H5" s="34" t="s">
        <v>12</v>
      </c>
      <c r="I5" s="35" t="s">
        <v>13</v>
      </c>
      <c r="J5" s="35"/>
      <c r="K5" s="34" t="s">
        <v>19</v>
      </c>
      <c r="L5" s="36">
        <v>0.105</v>
      </c>
    </row>
    <row r="6" spans="1:12">
      <c r="A6" s="53" t="s">
        <v>25</v>
      </c>
      <c r="B6" s="32" t="s">
        <v>62</v>
      </c>
      <c r="H6" s="37"/>
      <c r="I6" s="38" t="s">
        <v>14</v>
      </c>
      <c r="J6" s="38"/>
      <c r="K6" s="37"/>
      <c r="L6" s="39">
        <v>0.21</v>
      </c>
    </row>
    <row r="7" spans="1:12">
      <c r="A7" s="53" t="s">
        <v>26</v>
      </c>
      <c r="B7" s="32" t="s">
        <v>63</v>
      </c>
      <c r="H7" s="37"/>
      <c r="I7" s="38" t="s">
        <v>15</v>
      </c>
      <c r="J7" s="38"/>
      <c r="K7" s="37"/>
      <c r="L7" s="39">
        <v>0.27</v>
      </c>
    </row>
    <row r="8" spans="1:12">
      <c r="A8" s="53" t="s">
        <v>9</v>
      </c>
      <c r="B8" s="32" t="s">
        <v>64</v>
      </c>
      <c r="H8" s="37"/>
      <c r="I8" s="38" t="s">
        <v>16</v>
      </c>
      <c r="J8" s="38"/>
      <c r="K8" s="37"/>
      <c r="L8" s="40"/>
    </row>
    <row r="9" spans="1:12">
      <c r="A9" s="53"/>
      <c r="H9" s="41"/>
      <c r="I9" s="42"/>
      <c r="J9" s="43"/>
      <c r="K9" s="41"/>
      <c r="L9" s="43"/>
    </row>
    <row r="10" spans="1:12">
      <c r="A10" s="91" t="s">
        <v>23</v>
      </c>
      <c r="H10" s="38"/>
      <c r="I10" s="38"/>
      <c r="J10" s="38"/>
    </row>
    <row r="11" spans="1:12">
      <c r="A11" s="53" t="s">
        <v>29</v>
      </c>
      <c r="B11" s="32" t="s">
        <v>59</v>
      </c>
      <c r="H11" s="38"/>
      <c r="I11" s="38"/>
      <c r="J11" s="38"/>
    </row>
    <row r="12" spans="1:12">
      <c r="A12" s="92" t="s">
        <v>20</v>
      </c>
      <c r="B12" s="38" t="s">
        <v>65</v>
      </c>
      <c r="G12" s="38"/>
      <c r="H12" s="38"/>
      <c r="I12" s="38"/>
      <c r="J12" s="38"/>
      <c r="K12" s="38"/>
    </row>
    <row r="13" spans="1:12">
      <c r="A13" s="92" t="s">
        <v>6</v>
      </c>
      <c r="B13" s="38" t="s">
        <v>58</v>
      </c>
      <c r="G13" s="38"/>
      <c r="H13" s="38"/>
      <c r="I13" s="38"/>
      <c r="J13" s="38"/>
      <c r="K13" s="38"/>
    </row>
    <row r="14" spans="1:12">
      <c r="A14" s="92" t="s">
        <v>55</v>
      </c>
      <c r="B14" s="38" t="s">
        <v>66</v>
      </c>
      <c r="G14" s="38"/>
      <c r="H14" s="38"/>
      <c r="I14" s="38"/>
      <c r="J14" s="38"/>
      <c r="K14" s="38"/>
    </row>
    <row r="15" spans="1:12">
      <c r="A15" s="92" t="s">
        <v>7</v>
      </c>
      <c r="B15" s="38" t="s">
        <v>56</v>
      </c>
      <c r="G15" s="38"/>
      <c r="H15" s="38"/>
      <c r="I15" s="38"/>
      <c r="J15" s="38"/>
      <c r="K15" s="38"/>
    </row>
    <row r="16" spans="1:12">
      <c r="G16" s="38"/>
      <c r="H16" s="38"/>
      <c r="I16" s="38"/>
      <c r="J16" s="38"/>
      <c r="K16" s="38"/>
    </row>
    <row r="17" spans="1:6" ht="15.75">
      <c r="A17" s="89" t="s">
        <v>49</v>
      </c>
      <c r="B17" s="53"/>
    </row>
    <row r="19" spans="1:6">
      <c r="A19" s="233" t="s">
        <v>24</v>
      </c>
      <c r="B19" s="233" t="s">
        <v>10</v>
      </c>
      <c r="C19" s="233" t="s">
        <v>3</v>
      </c>
      <c r="D19" s="233" t="s">
        <v>57</v>
      </c>
      <c r="E19" s="233" t="s">
        <v>30</v>
      </c>
      <c r="F19" s="233" t="s">
        <v>52</v>
      </c>
    </row>
    <row r="20" spans="1:6">
      <c r="A20" s="233"/>
      <c r="B20" s="233"/>
      <c r="C20" s="233"/>
      <c r="D20" s="233"/>
      <c r="E20" s="233"/>
      <c r="F20" s="233"/>
    </row>
    <row r="21" spans="1:6" ht="45">
      <c r="A21" s="88">
        <v>1</v>
      </c>
      <c r="B21" s="100">
        <v>1</v>
      </c>
      <c r="C21" s="7" t="s">
        <v>483</v>
      </c>
      <c r="D21" s="100" t="s">
        <v>342</v>
      </c>
      <c r="E21" s="100" t="s">
        <v>207</v>
      </c>
      <c r="F21" s="8" t="s">
        <v>67</v>
      </c>
    </row>
    <row r="22" spans="1:6" ht="30">
      <c r="A22" s="88">
        <f>+A21+1</f>
        <v>2</v>
      </c>
      <c r="B22" s="100">
        <v>14</v>
      </c>
      <c r="C22" s="7" t="s">
        <v>483</v>
      </c>
      <c r="D22" s="100" t="s">
        <v>343</v>
      </c>
      <c r="E22" s="100" t="s">
        <v>208</v>
      </c>
      <c r="F22" s="110" t="s">
        <v>68</v>
      </c>
    </row>
    <row r="23" spans="1:6" ht="45">
      <c r="A23" s="88">
        <f t="shared" ref="A23:A86" si="0">+A22+1</f>
        <v>3</v>
      </c>
      <c r="B23" s="100">
        <v>8</v>
      </c>
      <c r="C23" s="7" t="s">
        <v>483</v>
      </c>
      <c r="D23" s="100" t="s">
        <v>344</v>
      </c>
      <c r="E23" s="100" t="s">
        <v>209</v>
      </c>
      <c r="F23" s="110" t="s">
        <v>69</v>
      </c>
    </row>
    <row r="24" spans="1:6" ht="45">
      <c r="A24" s="88">
        <f t="shared" si="0"/>
        <v>4</v>
      </c>
      <c r="B24" s="100">
        <v>8</v>
      </c>
      <c r="C24" s="7" t="s">
        <v>483</v>
      </c>
      <c r="D24" s="100" t="s">
        <v>345</v>
      </c>
      <c r="E24" s="100" t="s">
        <v>210</v>
      </c>
      <c r="F24" s="110" t="s">
        <v>70</v>
      </c>
    </row>
    <row r="25" spans="1:6" ht="45">
      <c r="A25" s="88">
        <f t="shared" si="0"/>
        <v>5</v>
      </c>
      <c r="B25" s="100">
        <v>48</v>
      </c>
      <c r="C25" s="7" t="s">
        <v>483</v>
      </c>
      <c r="D25" s="100" t="s">
        <v>346</v>
      </c>
      <c r="E25" s="100" t="s">
        <v>211</v>
      </c>
      <c r="F25" s="110" t="s">
        <v>71</v>
      </c>
    </row>
    <row r="26" spans="1:6" ht="45">
      <c r="A26" s="88">
        <f t="shared" si="0"/>
        <v>6</v>
      </c>
      <c r="B26" s="100">
        <v>16</v>
      </c>
      <c r="C26" s="7" t="s">
        <v>483</v>
      </c>
      <c r="D26" s="100" t="s">
        <v>347</v>
      </c>
      <c r="E26" s="100" t="s">
        <v>212</v>
      </c>
      <c r="F26" s="110" t="s">
        <v>72</v>
      </c>
    </row>
    <row r="27" spans="1:6" ht="45">
      <c r="A27" s="88">
        <f t="shared" si="0"/>
        <v>7</v>
      </c>
      <c r="B27" s="100">
        <v>16</v>
      </c>
      <c r="C27" s="7" t="s">
        <v>483</v>
      </c>
      <c r="D27" s="100" t="s">
        <v>348</v>
      </c>
      <c r="E27" s="100" t="s">
        <v>213</v>
      </c>
      <c r="F27" s="110" t="s">
        <v>73</v>
      </c>
    </row>
    <row r="28" spans="1:6" ht="45">
      <c r="A28" s="88">
        <f t="shared" si="0"/>
        <v>8</v>
      </c>
      <c r="B28" s="100">
        <v>4</v>
      </c>
      <c r="C28" s="7" t="s">
        <v>483</v>
      </c>
      <c r="D28" s="100" t="s">
        <v>349</v>
      </c>
      <c r="E28" s="100" t="s">
        <v>214</v>
      </c>
      <c r="F28" s="110" t="s">
        <v>74</v>
      </c>
    </row>
    <row r="29" spans="1:6" ht="45">
      <c r="A29" s="88">
        <f t="shared" si="0"/>
        <v>9</v>
      </c>
      <c r="B29" s="100">
        <v>37</v>
      </c>
      <c r="C29" s="7" t="s">
        <v>483</v>
      </c>
      <c r="D29" s="100" t="s">
        <v>350</v>
      </c>
      <c r="E29" s="100" t="s">
        <v>215</v>
      </c>
      <c r="F29" s="110" t="s">
        <v>75</v>
      </c>
    </row>
    <row r="30" spans="1:6" ht="30">
      <c r="A30" s="88">
        <f t="shared" si="0"/>
        <v>10</v>
      </c>
      <c r="B30" s="100">
        <v>6</v>
      </c>
      <c r="C30" s="7" t="s">
        <v>483</v>
      </c>
      <c r="D30" s="100" t="s">
        <v>351</v>
      </c>
      <c r="E30" s="100" t="s">
        <v>216</v>
      </c>
      <c r="F30" s="110" t="s">
        <v>76</v>
      </c>
    </row>
    <row r="31" spans="1:6" ht="30">
      <c r="A31" s="88">
        <f t="shared" si="0"/>
        <v>11</v>
      </c>
      <c r="B31" s="100">
        <v>2</v>
      </c>
      <c r="C31" s="7" t="s">
        <v>483</v>
      </c>
      <c r="D31" s="100" t="s">
        <v>352</v>
      </c>
      <c r="E31" s="100" t="s">
        <v>217</v>
      </c>
      <c r="F31" s="110" t="s">
        <v>77</v>
      </c>
    </row>
    <row r="32" spans="1:6" ht="30">
      <c r="A32" s="88">
        <f t="shared" si="0"/>
        <v>12</v>
      </c>
      <c r="B32" s="100">
        <v>32</v>
      </c>
      <c r="C32" s="7" t="s">
        <v>483</v>
      </c>
      <c r="D32" s="100" t="s">
        <v>353</v>
      </c>
      <c r="E32" s="100" t="s">
        <v>218</v>
      </c>
      <c r="F32" s="110" t="s">
        <v>78</v>
      </c>
    </row>
    <row r="33" spans="1:6" ht="30">
      <c r="A33" s="88">
        <f t="shared" si="0"/>
        <v>13</v>
      </c>
      <c r="B33" s="100">
        <v>1</v>
      </c>
      <c r="C33" s="7" t="s">
        <v>483</v>
      </c>
      <c r="D33" s="100" t="s">
        <v>354</v>
      </c>
      <c r="E33" s="100" t="s">
        <v>219</v>
      </c>
      <c r="F33" s="110" t="s">
        <v>79</v>
      </c>
    </row>
    <row r="34" spans="1:6" ht="30">
      <c r="A34" s="88">
        <f t="shared" si="0"/>
        <v>14</v>
      </c>
      <c r="B34" s="100">
        <v>2</v>
      </c>
      <c r="C34" s="7" t="s">
        <v>483</v>
      </c>
      <c r="D34" s="100" t="s">
        <v>355</v>
      </c>
      <c r="E34" s="100" t="s">
        <v>220</v>
      </c>
      <c r="F34" s="110" t="s">
        <v>80</v>
      </c>
    </row>
    <row r="35" spans="1:6" ht="45">
      <c r="A35" s="88">
        <f t="shared" si="0"/>
        <v>15</v>
      </c>
      <c r="B35" s="100">
        <v>128</v>
      </c>
      <c r="C35" s="7" t="s">
        <v>483</v>
      </c>
      <c r="D35" s="100" t="s">
        <v>356</v>
      </c>
      <c r="E35" s="100" t="s">
        <v>221</v>
      </c>
      <c r="F35" s="110" t="s">
        <v>81</v>
      </c>
    </row>
    <row r="36" spans="1:6" ht="45">
      <c r="A36" s="88">
        <f t="shared" si="0"/>
        <v>16</v>
      </c>
      <c r="B36" s="100">
        <v>128</v>
      </c>
      <c r="C36" s="7" t="s">
        <v>483</v>
      </c>
      <c r="D36" s="100" t="s">
        <v>357</v>
      </c>
      <c r="E36" s="100" t="s">
        <v>221</v>
      </c>
      <c r="F36" s="110" t="s">
        <v>82</v>
      </c>
    </row>
    <row r="37" spans="1:6" ht="45">
      <c r="A37" s="88">
        <f t="shared" si="0"/>
        <v>17</v>
      </c>
      <c r="B37" s="100">
        <v>64</v>
      </c>
      <c r="C37" s="7" t="s">
        <v>483</v>
      </c>
      <c r="D37" s="100" t="s">
        <v>358</v>
      </c>
      <c r="E37" s="100" t="s">
        <v>222</v>
      </c>
      <c r="F37" s="110" t="s">
        <v>83</v>
      </c>
    </row>
    <row r="38" spans="1:6" ht="45">
      <c r="A38" s="88">
        <f t="shared" si="0"/>
        <v>18</v>
      </c>
      <c r="B38" s="100">
        <v>32</v>
      </c>
      <c r="C38" s="7" t="s">
        <v>483</v>
      </c>
      <c r="D38" s="100" t="s">
        <v>359</v>
      </c>
      <c r="E38" s="100" t="s">
        <v>223</v>
      </c>
      <c r="F38" s="110" t="s">
        <v>84</v>
      </c>
    </row>
    <row r="39" spans="1:6" ht="45">
      <c r="A39" s="88">
        <f t="shared" si="0"/>
        <v>19</v>
      </c>
      <c r="B39" s="100">
        <v>32</v>
      </c>
      <c r="C39" s="7" t="s">
        <v>483</v>
      </c>
      <c r="D39" s="100" t="s">
        <v>360</v>
      </c>
      <c r="E39" s="100" t="s">
        <v>224</v>
      </c>
      <c r="F39" s="110" t="s">
        <v>85</v>
      </c>
    </row>
    <row r="40" spans="1:6" ht="45">
      <c r="A40" s="88">
        <f t="shared" si="0"/>
        <v>20</v>
      </c>
      <c r="B40" s="100">
        <v>48</v>
      </c>
      <c r="C40" s="7" t="s">
        <v>483</v>
      </c>
      <c r="D40" s="100" t="s">
        <v>361</v>
      </c>
      <c r="E40" s="100" t="s">
        <v>225</v>
      </c>
      <c r="F40" s="110" t="s">
        <v>86</v>
      </c>
    </row>
    <row r="41" spans="1:6" ht="45">
      <c r="A41" s="88">
        <f t="shared" si="0"/>
        <v>21</v>
      </c>
      <c r="B41" s="100">
        <v>32</v>
      </c>
      <c r="C41" s="7" t="s">
        <v>483</v>
      </c>
      <c r="D41" s="100" t="s">
        <v>362</v>
      </c>
      <c r="E41" s="100" t="s">
        <v>226</v>
      </c>
      <c r="F41" s="110" t="s">
        <v>87</v>
      </c>
    </row>
    <row r="42" spans="1:6" ht="30">
      <c r="A42" s="88">
        <f t="shared" si="0"/>
        <v>22</v>
      </c>
      <c r="B42" s="100">
        <v>16</v>
      </c>
      <c r="C42" s="7" t="s">
        <v>483</v>
      </c>
      <c r="D42" s="100" t="s">
        <v>363</v>
      </c>
      <c r="E42" s="100" t="s">
        <v>227</v>
      </c>
      <c r="F42" s="110" t="s">
        <v>88</v>
      </c>
    </row>
    <row r="43" spans="1:6" ht="30">
      <c r="A43" s="88">
        <f t="shared" si="0"/>
        <v>23</v>
      </c>
      <c r="B43" s="100">
        <v>48</v>
      </c>
      <c r="C43" s="7" t="s">
        <v>483</v>
      </c>
      <c r="D43" s="100" t="s">
        <v>364</v>
      </c>
      <c r="E43" s="100" t="s">
        <v>228</v>
      </c>
      <c r="F43" s="110" t="s">
        <v>89</v>
      </c>
    </row>
    <row r="44" spans="1:6" ht="30">
      <c r="A44" s="88">
        <f t="shared" si="0"/>
        <v>24</v>
      </c>
      <c r="B44" s="100">
        <v>48</v>
      </c>
      <c r="C44" s="7" t="s">
        <v>483</v>
      </c>
      <c r="D44" s="100" t="s">
        <v>365</v>
      </c>
      <c r="E44" s="100" t="s">
        <v>229</v>
      </c>
      <c r="F44" s="110" t="s">
        <v>90</v>
      </c>
    </row>
    <row r="45" spans="1:6" ht="60">
      <c r="A45" s="88">
        <f t="shared" si="0"/>
        <v>25</v>
      </c>
      <c r="B45" s="100">
        <v>10</v>
      </c>
      <c r="C45" s="7" t="s">
        <v>483</v>
      </c>
      <c r="D45" s="100" t="s">
        <v>366</v>
      </c>
      <c r="E45" s="100" t="s">
        <v>230</v>
      </c>
      <c r="F45" s="110" t="s">
        <v>91</v>
      </c>
    </row>
    <row r="46" spans="1:6" ht="60">
      <c r="A46" s="88">
        <f t="shared" si="0"/>
        <v>26</v>
      </c>
      <c r="B46" s="100">
        <v>16</v>
      </c>
      <c r="C46" s="7" t="s">
        <v>483</v>
      </c>
      <c r="D46" s="100" t="s">
        <v>367</v>
      </c>
      <c r="E46" s="100" t="s">
        <v>231</v>
      </c>
      <c r="F46" s="110" t="s">
        <v>92</v>
      </c>
    </row>
    <row r="47" spans="1:6" ht="45">
      <c r="A47" s="88">
        <f t="shared" si="0"/>
        <v>27</v>
      </c>
      <c r="B47" s="100">
        <v>16</v>
      </c>
      <c r="C47" s="7" t="s">
        <v>483</v>
      </c>
      <c r="D47" s="100" t="s">
        <v>368</v>
      </c>
      <c r="E47" s="100" t="s">
        <v>232</v>
      </c>
      <c r="F47" s="110" t="s">
        <v>93</v>
      </c>
    </row>
    <row r="48" spans="1:6" ht="45">
      <c r="A48" s="88">
        <f t="shared" si="0"/>
        <v>28</v>
      </c>
      <c r="B48" s="100">
        <v>64</v>
      </c>
      <c r="C48" s="7" t="s">
        <v>483</v>
      </c>
      <c r="D48" s="100" t="s">
        <v>369</v>
      </c>
      <c r="E48" s="100" t="s">
        <v>233</v>
      </c>
      <c r="F48" s="110" t="s">
        <v>94</v>
      </c>
    </row>
    <row r="49" spans="1:6" ht="45">
      <c r="A49" s="88">
        <f t="shared" si="0"/>
        <v>29</v>
      </c>
      <c r="B49" s="100">
        <v>8</v>
      </c>
      <c r="C49" s="7" t="s">
        <v>483</v>
      </c>
      <c r="D49" s="100" t="s">
        <v>370</v>
      </c>
      <c r="E49" s="100" t="s">
        <v>234</v>
      </c>
      <c r="F49" s="110" t="s">
        <v>95</v>
      </c>
    </row>
    <row r="50" spans="1:6" ht="60">
      <c r="A50" s="88">
        <f t="shared" si="0"/>
        <v>30</v>
      </c>
      <c r="B50" s="100">
        <v>40</v>
      </c>
      <c r="C50" s="7" t="s">
        <v>483</v>
      </c>
      <c r="D50" s="100" t="s">
        <v>371</v>
      </c>
      <c r="E50" s="100" t="s">
        <v>235</v>
      </c>
      <c r="F50" s="110" t="s">
        <v>96</v>
      </c>
    </row>
    <row r="51" spans="1:6" ht="45">
      <c r="A51" s="88">
        <f t="shared" si="0"/>
        <v>31</v>
      </c>
      <c r="B51" s="100">
        <v>10</v>
      </c>
      <c r="C51" s="7" t="s">
        <v>483</v>
      </c>
      <c r="D51" s="100" t="s">
        <v>372</v>
      </c>
      <c r="E51" s="100" t="s">
        <v>236</v>
      </c>
      <c r="F51" s="110" t="s">
        <v>97</v>
      </c>
    </row>
    <row r="52" spans="1:6" ht="60">
      <c r="A52" s="88">
        <f t="shared" si="0"/>
        <v>32</v>
      </c>
      <c r="B52" s="100">
        <v>20</v>
      </c>
      <c r="C52" s="7" t="s">
        <v>483</v>
      </c>
      <c r="D52" s="100" t="s">
        <v>373</v>
      </c>
      <c r="E52" s="100" t="s">
        <v>237</v>
      </c>
      <c r="F52" s="110" t="s">
        <v>98</v>
      </c>
    </row>
    <row r="53" spans="1:6" ht="60">
      <c r="A53" s="88">
        <f t="shared" si="0"/>
        <v>33</v>
      </c>
      <c r="B53" s="100">
        <v>16</v>
      </c>
      <c r="C53" s="7" t="s">
        <v>483</v>
      </c>
      <c r="D53" s="100" t="s">
        <v>374</v>
      </c>
      <c r="E53" s="100" t="s">
        <v>238</v>
      </c>
      <c r="F53" s="110" t="s">
        <v>99</v>
      </c>
    </row>
    <row r="54" spans="1:6" ht="30">
      <c r="A54" s="88">
        <f t="shared" si="0"/>
        <v>34</v>
      </c>
      <c r="B54" s="100">
        <v>20</v>
      </c>
      <c r="C54" s="7" t="s">
        <v>483</v>
      </c>
      <c r="D54" s="100" t="s">
        <v>375</v>
      </c>
      <c r="E54" s="100" t="s">
        <v>239</v>
      </c>
      <c r="F54" s="110" t="s">
        <v>100</v>
      </c>
    </row>
    <row r="55" spans="1:6" ht="60">
      <c r="A55" s="88">
        <f t="shared" si="0"/>
        <v>35</v>
      </c>
      <c r="B55" s="100">
        <v>48</v>
      </c>
      <c r="C55" s="7" t="s">
        <v>483</v>
      </c>
      <c r="D55" s="100" t="s">
        <v>376</v>
      </c>
      <c r="E55" s="100" t="s">
        <v>240</v>
      </c>
      <c r="F55" s="110" t="s">
        <v>101</v>
      </c>
    </row>
    <row r="56" spans="1:6" ht="60">
      <c r="A56" s="88">
        <f t="shared" si="0"/>
        <v>36</v>
      </c>
      <c r="B56" s="100">
        <v>12</v>
      </c>
      <c r="C56" s="7" t="s">
        <v>483</v>
      </c>
      <c r="D56" s="100" t="s">
        <v>377</v>
      </c>
      <c r="E56" s="100" t="s">
        <v>241</v>
      </c>
      <c r="F56" s="110" t="s">
        <v>102</v>
      </c>
    </row>
    <row r="57" spans="1:6" ht="45">
      <c r="A57" s="88">
        <f t="shared" si="0"/>
        <v>37</v>
      </c>
      <c r="B57" s="100">
        <v>6</v>
      </c>
      <c r="C57" s="7" t="s">
        <v>483</v>
      </c>
      <c r="D57" s="100" t="s">
        <v>378</v>
      </c>
      <c r="E57" s="100" t="s">
        <v>242</v>
      </c>
      <c r="F57" s="110" t="s">
        <v>103</v>
      </c>
    </row>
    <row r="58" spans="1:6" ht="45">
      <c r="A58" s="88">
        <f t="shared" si="0"/>
        <v>38</v>
      </c>
      <c r="B58" s="100">
        <v>6</v>
      </c>
      <c r="C58" s="7" t="s">
        <v>483</v>
      </c>
      <c r="D58" s="100" t="s">
        <v>379</v>
      </c>
      <c r="E58" s="100" t="s">
        <v>243</v>
      </c>
      <c r="F58" s="110" t="s">
        <v>104</v>
      </c>
    </row>
    <row r="59" spans="1:6" ht="45">
      <c r="A59" s="88">
        <f t="shared" si="0"/>
        <v>39</v>
      </c>
      <c r="B59" s="100">
        <v>2</v>
      </c>
      <c r="C59" s="7" t="s">
        <v>483</v>
      </c>
      <c r="D59" s="100" t="s">
        <v>380</v>
      </c>
      <c r="E59" s="100" t="s">
        <v>244</v>
      </c>
      <c r="F59" s="110">
        <v>3966022</v>
      </c>
    </row>
    <row r="60" spans="1:6" ht="60">
      <c r="A60" s="88">
        <f t="shared" si="0"/>
        <v>40</v>
      </c>
      <c r="B60" s="100">
        <v>6</v>
      </c>
      <c r="C60" s="7" t="s">
        <v>483</v>
      </c>
      <c r="D60" s="100" t="s">
        <v>381</v>
      </c>
      <c r="E60" s="100" t="s">
        <v>245</v>
      </c>
      <c r="F60" s="110" t="s">
        <v>105</v>
      </c>
    </row>
    <row r="61" spans="1:6" ht="45">
      <c r="A61" s="88">
        <f t="shared" si="0"/>
        <v>41</v>
      </c>
      <c r="B61" s="100">
        <v>40</v>
      </c>
      <c r="C61" s="7" t="s">
        <v>483</v>
      </c>
      <c r="D61" s="100" t="s">
        <v>382</v>
      </c>
      <c r="E61" s="100" t="s">
        <v>246</v>
      </c>
      <c r="F61" s="110" t="s">
        <v>106</v>
      </c>
    </row>
    <row r="62" spans="1:6" ht="45">
      <c r="A62" s="88">
        <f t="shared" si="0"/>
        <v>42</v>
      </c>
      <c r="B62" s="100">
        <v>10</v>
      </c>
      <c r="C62" s="7" t="s">
        <v>483</v>
      </c>
      <c r="D62" s="100" t="s">
        <v>383</v>
      </c>
      <c r="E62" s="100" t="s">
        <v>247</v>
      </c>
      <c r="F62" s="110" t="s">
        <v>107</v>
      </c>
    </row>
    <row r="63" spans="1:6" ht="45">
      <c r="A63" s="88">
        <f t="shared" si="0"/>
        <v>43</v>
      </c>
      <c r="B63" s="100">
        <v>2</v>
      </c>
      <c r="C63" s="7" t="s">
        <v>483</v>
      </c>
      <c r="D63" s="100" t="s">
        <v>384</v>
      </c>
      <c r="E63" s="100" t="s">
        <v>248</v>
      </c>
      <c r="F63" s="110" t="s">
        <v>108</v>
      </c>
    </row>
    <row r="64" spans="1:6" ht="30">
      <c r="A64" s="88">
        <f t="shared" si="0"/>
        <v>44</v>
      </c>
      <c r="B64" s="100">
        <v>8</v>
      </c>
      <c r="C64" s="7" t="s">
        <v>483</v>
      </c>
      <c r="D64" s="100" t="s">
        <v>385</v>
      </c>
      <c r="E64" s="100" t="s">
        <v>249</v>
      </c>
      <c r="F64" s="110" t="s">
        <v>109</v>
      </c>
    </row>
    <row r="65" spans="1:6" ht="45">
      <c r="A65" s="88">
        <f t="shared" si="0"/>
        <v>45</v>
      </c>
      <c r="B65" s="100">
        <v>36</v>
      </c>
      <c r="C65" s="7" t="s">
        <v>483</v>
      </c>
      <c r="D65" s="100" t="s">
        <v>386</v>
      </c>
      <c r="E65" s="100" t="s">
        <v>250</v>
      </c>
      <c r="F65" s="110" t="s">
        <v>110</v>
      </c>
    </row>
    <row r="66" spans="1:6" ht="30">
      <c r="A66" s="88">
        <f t="shared" si="0"/>
        <v>46</v>
      </c>
      <c r="B66" s="100">
        <v>6</v>
      </c>
      <c r="C66" s="7" t="s">
        <v>483</v>
      </c>
      <c r="D66" s="100" t="s">
        <v>387</v>
      </c>
      <c r="E66" s="100" t="s">
        <v>251</v>
      </c>
      <c r="F66" s="110" t="s">
        <v>111</v>
      </c>
    </row>
    <row r="67" spans="1:6" ht="60">
      <c r="A67" s="88">
        <f t="shared" si="0"/>
        <v>47</v>
      </c>
      <c r="B67" s="100">
        <v>33</v>
      </c>
      <c r="C67" s="7" t="s">
        <v>483</v>
      </c>
      <c r="D67" s="100" t="s">
        <v>388</v>
      </c>
      <c r="E67" s="100" t="s">
        <v>252</v>
      </c>
      <c r="F67" s="110" t="s">
        <v>112</v>
      </c>
    </row>
    <row r="68" spans="1:6" ht="60">
      <c r="A68" s="88">
        <f t="shared" si="0"/>
        <v>48</v>
      </c>
      <c r="B68" s="100">
        <v>33</v>
      </c>
      <c r="C68" s="7" t="s">
        <v>483</v>
      </c>
      <c r="D68" s="100" t="s">
        <v>389</v>
      </c>
      <c r="E68" s="100" t="s">
        <v>253</v>
      </c>
      <c r="F68" s="110" t="s">
        <v>113</v>
      </c>
    </row>
    <row r="69" spans="1:6" ht="60">
      <c r="A69" s="88">
        <f t="shared" si="0"/>
        <v>49</v>
      </c>
      <c r="B69" s="100">
        <v>20</v>
      </c>
      <c r="C69" s="7" t="s">
        <v>483</v>
      </c>
      <c r="D69" s="100" t="s">
        <v>390</v>
      </c>
      <c r="E69" s="100" t="s">
        <v>253</v>
      </c>
      <c r="F69" s="110" t="s">
        <v>114</v>
      </c>
    </row>
    <row r="70" spans="1:6" ht="60">
      <c r="A70" s="88">
        <f t="shared" si="0"/>
        <v>50</v>
      </c>
      <c r="B70" s="100">
        <v>8</v>
      </c>
      <c r="C70" s="7" t="s">
        <v>483</v>
      </c>
      <c r="D70" s="100" t="s">
        <v>391</v>
      </c>
      <c r="E70" s="100" t="s">
        <v>254</v>
      </c>
      <c r="F70" s="110" t="s">
        <v>115</v>
      </c>
    </row>
    <row r="71" spans="1:6" ht="45">
      <c r="A71" s="88">
        <f t="shared" si="0"/>
        <v>51</v>
      </c>
      <c r="B71" s="100">
        <v>12</v>
      </c>
      <c r="C71" s="7" t="s">
        <v>483</v>
      </c>
      <c r="D71" s="100" t="s">
        <v>392</v>
      </c>
      <c r="E71" s="100" t="s">
        <v>255</v>
      </c>
      <c r="F71" s="110" t="s">
        <v>116</v>
      </c>
    </row>
    <row r="72" spans="1:6" ht="60">
      <c r="A72" s="88">
        <f t="shared" si="0"/>
        <v>52</v>
      </c>
      <c r="B72" s="100">
        <v>8</v>
      </c>
      <c r="C72" s="7" t="s">
        <v>483</v>
      </c>
      <c r="D72" s="100" t="s">
        <v>393</v>
      </c>
      <c r="E72" s="100" t="s">
        <v>256</v>
      </c>
      <c r="F72" s="110" t="s">
        <v>117</v>
      </c>
    </row>
    <row r="73" spans="1:6" ht="60">
      <c r="A73" s="88">
        <f t="shared" si="0"/>
        <v>53</v>
      </c>
      <c r="B73" s="100">
        <v>12</v>
      </c>
      <c r="C73" s="7" t="s">
        <v>483</v>
      </c>
      <c r="D73" s="100" t="s">
        <v>394</v>
      </c>
      <c r="E73" s="100" t="s">
        <v>257</v>
      </c>
      <c r="F73" s="110" t="s">
        <v>118</v>
      </c>
    </row>
    <row r="74" spans="1:6" ht="30">
      <c r="A74" s="88">
        <f t="shared" si="0"/>
        <v>54</v>
      </c>
      <c r="B74" s="100">
        <v>19</v>
      </c>
      <c r="C74" s="7" t="s">
        <v>483</v>
      </c>
      <c r="D74" s="100" t="s">
        <v>395</v>
      </c>
      <c r="E74" s="100" t="s">
        <v>258</v>
      </c>
      <c r="F74" s="110" t="s">
        <v>119</v>
      </c>
    </row>
    <row r="75" spans="1:6" ht="45">
      <c r="A75" s="88">
        <f t="shared" si="0"/>
        <v>55</v>
      </c>
      <c r="B75" s="100">
        <v>17</v>
      </c>
      <c r="C75" s="7" t="s">
        <v>483</v>
      </c>
      <c r="D75" s="100" t="s">
        <v>396</v>
      </c>
      <c r="E75" s="100" t="s">
        <v>259</v>
      </c>
      <c r="F75" s="110" t="s">
        <v>120</v>
      </c>
    </row>
    <row r="76" spans="1:6" ht="45">
      <c r="A76" s="88">
        <f t="shared" si="0"/>
        <v>56</v>
      </c>
      <c r="B76" s="100">
        <v>47</v>
      </c>
      <c r="C76" s="7" t="s">
        <v>483</v>
      </c>
      <c r="D76" s="100" t="s">
        <v>397</v>
      </c>
      <c r="E76" s="100" t="s">
        <v>260</v>
      </c>
      <c r="F76" s="110" t="s">
        <v>121</v>
      </c>
    </row>
    <row r="77" spans="1:6" ht="45">
      <c r="A77" s="88">
        <f t="shared" si="0"/>
        <v>57</v>
      </c>
      <c r="B77" s="100">
        <v>47</v>
      </c>
      <c r="C77" s="7" t="s">
        <v>483</v>
      </c>
      <c r="D77" s="100" t="s">
        <v>398</v>
      </c>
      <c r="E77" s="100" t="s">
        <v>261</v>
      </c>
      <c r="F77" s="110" t="s">
        <v>122</v>
      </c>
    </row>
    <row r="78" spans="1:6" ht="45">
      <c r="A78" s="88">
        <f t="shared" si="0"/>
        <v>58</v>
      </c>
      <c r="B78" s="100">
        <v>47</v>
      </c>
      <c r="C78" s="7" t="s">
        <v>483</v>
      </c>
      <c r="D78" s="100" t="s">
        <v>399</v>
      </c>
      <c r="E78" s="100" t="s">
        <v>262</v>
      </c>
      <c r="F78" s="110" t="s">
        <v>123</v>
      </c>
    </row>
    <row r="79" spans="1:6" ht="45">
      <c r="A79" s="88">
        <f t="shared" si="0"/>
        <v>59</v>
      </c>
      <c r="B79" s="100">
        <v>61</v>
      </c>
      <c r="C79" s="7" t="s">
        <v>483</v>
      </c>
      <c r="D79" s="100" t="s">
        <v>400</v>
      </c>
      <c r="E79" s="100" t="s">
        <v>263</v>
      </c>
      <c r="F79" s="110" t="s">
        <v>124</v>
      </c>
    </row>
    <row r="80" spans="1:6" ht="45">
      <c r="A80" s="88">
        <f t="shared" si="0"/>
        <v>60</v>
      </c>
      <c r="B80" s="100">
        <v>26</v>
      </c>
      <c r="C80" s="7" t="s">
        <v>483</v>
      </c>
      <c r="D80" s="100" t="s">
        <v>401</v>
      </c>
      <c r="E80" s="100" t="s">
        <v>264</v>
      </c>
      <c r="F80" s="110" t="s">
        <v>125</v>
      </c>
    </row>
    <row r="81" spans="1:6" ht="45">
      <c r="A81" s="88">
        <f t="shared" si="0"/>
        <v>61</v>
      </c>
      <c r="B81" s="100">
        <v>14</v>
      </c>
      <c r="C81" s="7" t="s">
        <v>483</v>
      </c>
      <c r="D81" s="100" t="s">
        <v>402</v>
      </c>
      <c r="E81" s="100" t="s">
        <v>265</v>
      </c>
      <c r="F81" s="110" t="s">
        <v>126</v>
      </c>
    </row>
    <row r="82" spans="1:6" ht="45">
      <c r="A82" s="88">
        <f t="shared" si="0"/>
        <v>62</v>
      </c>
      <c r="B82" s="100">
        <v>17</v>
      </c>
      <c r="C82" s="7" t="s">
        <v>483</v>
      </c>
      <c r="D82" s="100" t="s">
        <v>403</v>
      </c>
      <c r="E82" s="100" t="s">
        <v>266</v>
      </c>
      <c r="F82" s="110" t="s">
        <v>127</v>
      </c>
    </row>
    <row r="83" spans="1:6" ht="45">
      <c r="A83" s="88">
        <f t="shared" si="0"/>
        <v>63</v>
      </c>
      <c r="B83" s="100">
        <v>41</v>
      </c>
      <c r="C83" s="7" t="s">
        <v>483</v>
      </c>
      <c r="D83" s="100" t="s">
        <v>404</v>
      </c>
      <c r="E83" s="100" t="s">
        <v>267</v>
      </c>
      <c r="F83" s="110" t="s">
        <v>128</v>
      </c>
    </row>
    <row r="84" spans="1:6" ht="45">
      <c r="A84" s="88">
        <f t="shared" si="0"/>
        <v>64</v>
      </c>
      <c r="B84" s="100">
        <v>24</v>
      </c>
      <c r="C84" s="7" t="s">
        <v>483</v>
      </c>
      <c r="D84" s="100" t="s">
        <v>405</v>
      </c>
      <c r="E84" s="100" t="s">
        <v>268</v>
      </c>
      <c r="F84" s="110" t="s">
        <v>129</v>
      </c>
    </row>
    <row r="85" spans="1:6" ht="45">
      <c r="A85" s="88">
        <f t="shared" si="0"/>
        <v>65</v>
      </c>
      <c r="B85" s="100">
        <v>12</v>
      </c>
      <c r="C85" s="7" t="s">
        <v>483</v>
      </c>
      <c r="D85" s="100" t="s">
        <v>406</v>
      </c>
      <c r="E85" s="100" t="s">
        <v>269</v>
      </c>
      <c r="F85" s="110" t="s">
        <v>130</v>
      </c>
    </row>
    <row r="86" spans="1:6" ht="45">
      <c r="A86" s="88">
        <f t="shared" si="0"/>
        <v>66</v>
      </c>
      <c r="B86" s="100">
        <v>12</v>
      </c>
      <c r="C86" s="7" t="s">
        <v>483</v>
      </c>
      <c r="D86" s="100" t="s">
        <v>407</v>
      </c>
      <c r="E86" s="100" t="s">
        <v>270</v>
      </c>
      <c r="F86" s="110" t="s">
        <v>131</v>
      </c>
    </row>
    <row r="87" spans="1:6" ht="45">
      <c r="A87" s="88">
        <f t="shared" ref="A87:A150" si="1">+A86+1</f>
        <v>67</v>
      </c>
      <c r="B87" s="100">
        <v>18</v>
      </c>
      <c r="C87" s="7" t="s">
        <v>483</v>
      </c>
      <c r="D87" s="100" t="s">
        <v>408</v>
      </c>
      <c r="E87" s="100" t="s">
        <v>269</v>
      </c>
      <c r="F87" s="110" t="s">
        <v>132</v>
      </c>
    </row>
    <row r="88" spans="1:6" ht="45">
      <c r="A88" s="88">
        <f t="shared" si="1"/>
        <v>68</v>
      </c>
      <c r="B88" s="100">
        <v>10</v>
      </c>
      <c r="C88" s="7" t="s">
        <v>483</v>
      </c>
      <c r="D88" s="100" t="s">
        <v>409</v>
      </c>
      <c r="E88" s="100" t="s">
        <v>271</v>
      </c>
      <c r="F88" s="110" t="s">
        <v>133</v>
      </c>
    </row>
    <row r="89" spans="1:6" ht="60">
      <c r="A89" s="88">
        <f t="shared" si="1"/>
        <v>69</v>
      </c>
      <c r="B89" s="100">
        <v>6</v>
      </c>
      <c r="C89" s="7" t="s">
        <v>483</v>
      </c>
      <c r="D89" s="100" t="s">
        <v>410</v>
      </c>
      <c r="E89" s="100" t="s">
        <v>272</v>
      </c>
      <c r="F89" s="110" t="s">
        <v>134</v>
      </c>
    </row>
    <row r="90" spans="1:6" ht="45">
      <c r="A90" s="88">
        <f t="shared" si="1"/>
        <v>70</v>
      </c>
      <c r="B90" s="100">
        <v>12</v>
      </c>
      <c r="C90" s="7" t="s">
        <v>483</v>
      </c>
      <c r="D90" s="100" t="s">
        <v>411</v>
      </c>
      <c r="E90" s="100" t="s">
        <v>273</v>
      </c>
      <c r="F90" s="110" t="s">
        <v>135</v>
      </c>
    </row>
    <row r="91" spans="1:6" ht="45">
      <c r="A91" s="88">
        <f t="shared" si="1"/>
        <v>71</v>
      </c>
      <c r="B91" s="100">
        <v>10</v>
      </c>
      <c r="C91" s="7" t="s">
        <v>483</v>
      </c>
      <c r="D91" s="100" t="s">
        <v>412</v>
      </c>
      <c r="E91" s="100" t="s">
        <v>274</v>
      </c>
      <c r="F91" s="110" t="s">
        <v>136</v>
      </c>
    </row>
    <row r="92" spans="1:6" ht="45">
      <c r="A92" s="88">
        <f t="shared" si="1"/>
        <v>72</v>
      </c>
      <c r="B92" s="100">
        <v>9</v>
      </c>
      <c r="C92" s="7" t="s">
        <v>483</v>
      </c>
      <c r="D92" s="100" t="s">
        <v>413</v>
      </c>
      <c r="E92" s="100" t="s">
        <v>275</v>
      </c>
      <c r="F92" s="110" t="s">
        <v>137</v>
      </c>
    </row>
    <row r="93" spans="1:6" ht="60">
      <c r="A93" s="88">
        <f t="shared" si="1"/>
        <v>73</v>
      </c>
      <c r="B93" s="100">
        <v>47</v>
      </c>
      <c r="C93" s="7" t="s">
        <v>483</v>
      </c>
      <c r="D93" s="100" t="s">
        <v>414</v>
      </c>
      <c r="E93" s="100" t="s">
        <v>276</v>
      </c>
      <c r="F93" s="110" t="s">
        <v>138</v>
      </c>
    </row>
    <row r="94" spans="1:6" ht="30">
      <c r="A94" s="88">
        <f t="shared" si="1"/>
        <v>74</v>
      </c>
      <c r="B94" s="100">
        <v>26</v>
      </c>
      <c r="C94" s="7" t="s">
        <v>483</v>
      </c>
      <c r="D94" s="100" t="s">
        <v>415</v>
      </c>
      <c r="E94" s="100" t="s">
        <v>277</v>
      </c>
      <c r="F94" s="110" t="s">
        <v>139</v>
      </c>
    </row>
    <row r="95" spans="1:6" ht="30">
      <c r="A95" s="88">
        <f t="shared" si="1"/>
        <v>75</v>
      </c>
      <c r="B95" s="100">
        <v>3</v>
      </c>
      <c r="C95" s="7" t="s">
        <v>483</v>
      </c>
      <c r="D95" s="100" t="s">
        <v>416</v>
      </c>
      <c r="E95" s="100" t="s">
        <v>278</v>
      </c>
      <c r="F95" s="110" t="s">
        <v>140</v>
      </c>
    </row>
    <row r="96" spans="1:6" ht="30">
      <c r="A96" s="88">
        <f t="shared" si="1"/>
        <v>76</v>
      </c>
      <c r="B96" s="100">
        <v>4</v>
      </c>
      <c r="C96" s="7" t="s">
        <v>483</v>
      </c>
      <c r="D96" s="100" t="s">
        <v>417</v>
      </c>
      <c r="E96" s="100" t="s">
        <v>279</v>
      </c>
      <c r="F96" s="110" t="s">
        <v>141</v>
      </c>
    </row>
    <row r="97" spans="1:6" ht="30">
      <c r="A97" s="88">
        <f t="shared" si="1"/>
        <v>77</v>
      </c>
      <c r="B97" s="100">
        <v>8</v>
      </c>
      <c r="C97" s="7" t="s">
        <v>483</v>
      </c>
      <c r="D97" s="100" t="s">
        <v>418</v>
      </c>
      <c r="E97" s="100" t="s">
        <v>280</v>
      </c>
      <c r="F97" s="110" t="s">
        <v>142</v>
      </c>
    </row>
    <row r="98" spans="1:6" ht="45">
      <c r="A98" s="88">
        <f t="shared" si="1"/>
        <v>78</v>
      </c>
      <c r="B98" s="100">
        <v>39</v>
      </c>
      <c r="C98" s="7" t="s">
        <v>483</v>
      </c>
      <c r="D98" s="100" t="s">
        <v>419</v>
      </c>
      <c r="E98" s="100" t="s">
        <v>281</v>
      </c>
      <c r="F98" s="110" t="s">
        <v>143</v>
      </c>
    </row>
    <row r="99" spans="1:6" ht="45">
      <c r="A99" s="88">
        <f t="shared" si="1"/>
        <v>79</v>
      </c>
      <c r="B99" s="100">
        <v>34</v>
      </c>
      <c r="C99" s="7" t="s">
        <v>483</v>
      </c>
      <c r="D99" s="100" t="s">
        <v>420</v>
      </c>
      <c r="E99" s="100" t="s">
        <v>282</v>
      </c>
      <c r="F99" s="110" t="s">
        <v>144</v>
      </c>
    </row>
    <row r="100" spans="1:6" ht="45">
      <c r="A100" s="88">
        <f t="shared" si="1"/>
        <v>80</v>
      </c>
      <c r="B100" s="100">
        <v>48</v>
      </c>
      <c r="C100" s="7" t="s">
        <v>483</v>
      </c>
      <c r="D100" s="100" t="s">
        <v>421</v>
      </c>
      <c r="E100" s="100" t="s">
        <v>283</v>
      </c>
      <c r="F100" s="110" t="s">
        <v>145</v>
      </c>
    </row>
    <row r="101" spans="1:6" ht="60">
      <c r="A101" s="88">
        <f t="shared" si="1"/>
        <v>81</v>
      </c>
      <c r="B101" s="100">
        <v>69</v>
      </c>
      <c r="C101" s="7" t="s">
        <v>483</v>
      </c>
      <c r="D101" s="100" t="s">
        <v>422</v>
      </c>
      <c r="E101" s="100" t="s">
        <v>284</v>
      </c>
      <c r="F101" s="110" t="s">
        <v>146</v>
      </c>
    </row>
    <row r="102" spans="1:6" ht="30">
      <c r="A102" s="88">
        <f t="shared" si="1"/>
        <v>82</v>
      </c>
      <c r="B102" s="100">
        <v>22</v>
      </c>
      <c r="C102" s="7" t="s">
        <v>483</v>
      </c>
      <c r="D102" s="100" t="s">
        <v>423</v>
      </c>
      <c r="E102" s="100" t="s">
        <v>285</v>
      </c>
      <c r="F102" s="110" t="s">
        <v>147</v>
      </c>
    </row>
    <row r="103" spans="1:6" ht="45">
      <c r="A103" s="88">
        <f t="shared" si="1"/>
        <v>83</v>
      </c>
      <c r="B103" s="100">
        <v>185</v>
      </c>
      <c r="C103" s="7" t="s">
        <v>483</v>
      </c>
      <c r="D103" s="100" t="s">
        <v>424</v>
      </c>
      <c r="E103" s="100" t="s">
        <v>286</v>
      </c>
      <c r="F103" s="110" t="s">
        <v>148</v>
      </c>
    </row>
    <row r="104" spans="1:6" ht="45">
      <c r="A104" s="88">
        <f t="shared" si="1"/>
        <v>84</v>
      </c>
      <c r="B104" s="100">
        <v>201</v>
      </c>
      <c r="C104" s="7" t="s">
        <v>483</v>
      </c>
      <c r="D104" s="100" t="s">
        <v>425</v>
      </c>
      <c r="E104" s="100" t="s">
        <v>287</v>
      </c>
      <c r="F104" s="110" t="s">
        <v>149</v>
      </c>
    </row>
    <row r="105" spans="1:6" ht="45">
      <c r="A105" s="88">
        <f t="shared" si="1"/>
        <v>85</v>
      </c>
      <c r="B105" s="100">
        <v>183</v>
      </c>
      <c r="C105" s="7" t="s">
        <v>483</v>
      </c>
      <c r="D105" s="100" t="s">
        <v>426</v>
      </c>
      <c r="E105" s="100" t="s">
        <v>287</v>
      </c>
      <c r="F105" s="110" t="s">
        <v>150</v>
      </c>
    </row>
    <row r="106" spans="1:6" ht="45">
      <c r="A106" s="88">
        <f t="shared" si="1"/>
        <v>86</v>
      </c>
      <c r="B106" s="100">
        <v>36</v>
      </c>
      <c r="C106" s="7" t="s">
        <v>483</v>
      </c>
      <c r="D106" s="100" t="s">
        <v>427</v>
      </c>
      <c r="E106" s="100" t="s">
        <v>288</v>
      </c>
      <c r="F106" s="110" t="s">
        <v>151</v>
      </c>
    </row>
    <row r="107" spans="1:6" ht="45">
      <c r="A107" s="88">
        <f t="shared" si="1"/>
        <v>87</v>
      </c>
      <c r="B107" s="100">
        <v>22</v>
      </c>
      <c r="C107" s="7" t="s">
        <v>483</v>
      </c>
      <c r="D107" s="100" t="s">
        <v>428</v>
      </c>
      <c r="E107" s="100" t="s">
        <v>289</v>
      </c>
      <c r="F107" s="110" t="s">
        <v>152</v>
      </c>
    </row>
    <row r="108" spans="1:6" ht="60">
      <c r="A108" s="88">
        <f t="shared" si="1"/>
        <v>88</v>
      </c>
      <c r="B108" s="100">
        <v>21</v>
      </c>
      <c r="C108" s="7" t="s">
        <v>483</v>
      </c>
      <c r="D108" s="100" t="s">
        <v>429</v>
      </c>
      <c r="E108" s="100" t="s">
        <v>290</v>
      </c>
      <c r="F108" s="110" t="s">
        <v>153</v>
      </c>
    </row>
    <row r="109" spans="1:6" ht="16.5" customHeight="1">
      <c r="A109" s="88">
        <f t="shared" si="1"/>
        <v>89</v>
      </c>
      <c r="B109" s="100">
        <v>21</v>
      </c>
      <c r="C109" s="7" t="s">
        <v>483</v>
      </c>
      <c r="D109" s="100" t="s">
        <v>430</v>
      </c>
      <c r="E109" s="100" t="s">
        <v>291</v>
      </c>
      <c r="F109" s="110" t="s">
        <v>154</v>
      </c>
    </row>
    <row r="110" spans="1:6" ht="45">
      <c r="A110" s="88">
        <f t="shared" si="1"/>
        <v>90</v>
      </c>
      <c r="B110" s="100">
        <v>19</v>
      </c>
      <c r="C110" s="7" t="s">
        <v>483</v>
      </c>
      <c r="D110" s="100" t="s">
        <v>431</v>
      </c>
      <c r="E110" s="100" t="s">
        <v>292</v>
      </c>
      <c r="F110" s="110" t="s">
        <v>155</v>
      </c>
    </row>
    <row r="111" spans="1:6" ht="60">
      <c r="A111" s="88">
        <f t="shared" si="1"/>
        <v>91</v>
      </c>
      <c r="B111" s="100">
        <v>41</v>
      </c>
      <c r="C111" s="7" t="s">
        <v>483</v>
      </c>
      <c r="D111" s="100" t="s">
        <v>432</v>
      </c>
      <c r="E111" s="100" t="s">
        <v>293</v>
      </c>
      <c r="F111" s="110" t="s">
        <v>156</v>
      </c>
    </row>
    <row r="112" spans="1:6" ht="45">
      <c r="A112" s="88">
        <f t="shared" si="1"/>
        <v>92</v>
      </c>
      <c r="B112" s="100">
        <v>47</v>
      </c>
      <c r="C112" s="7" t="s">
        <v>483</v>
      </c>
      <c r="D112" s="100" t="s">
        <v>433</v>
      </c>
      <c r="E112" s="100" t="s">
        <v>294</v>
      </c>
      <c r="F112" s="110" t="s">
        <v>157</v>
      </c>
    </row>
    <row r="113" spans="1:6" ht="45">
      <c r="A113" s="88">
        <f t="shared" si="1"/>
        <v>93</v>
      </c>
      <c r="B113" s="100">
        <v>20</v>
      </c>
      <c r="C113" s="7" t="s">
        <v>483</v>
      </c>
      <c r="D113" s="100" t="s">
        <v>434</v>
      </c>
      <c r="E113" s="100" t="s">
        <v>295</v>
      </c>
      <c r="F113" s="110" t="s">
        <v>158</v>
      </c>
    </row>
    <row r="114" spans="1:6" ht="45">
      <c r="A114" s="88">
        <f t="shared" si="1"/>
        <v>94</v>
      </c>
      <c r="B114" s="100">
        <v>14</v>
      </c>
      <c r="C114" s="7" t="s">
        <v>483</v>
      </c>
      <c r="D114" s="100" t="s">
        <v>435</v>
      </c>
      <c r="E114" s="100" t="s">
        <v>296</v>
      </c>
      <c r="F114" s="110" t="s">
        <v>159</v>
      </c>
    </row>
    <row r="115" spans="1:6" ht="60">
      <c r="A115" s="88">
        <f t="shared" si="1"/>
        <v>95</v>
      </c>
      <c r="B115" s="100">
        <v>82</v>
      </c>
      <c r="C115" s="7" t="s">
        <v>483</v>
      </c>
      <c r="D115" s="100" t="s">
        <v>436</v>
      </c>
      <c r="E115" s="100" t="s">
        <v>297</v>
      </c>
      <c r="F115" s="110" t="s">
        <v>160</v>
      </c>
    </row>
    <row r="116" spans="1:6" ht="60">
      <c r="A116" s="88">
        <f t="shared" si="1"/>
        <v>96</v>
      </c>
      <c r="B116" s="100">
        <v>145</v>
      </c>
      <c r="C116" s="7" t="s">
        <v>483</v>
      </c>
      <c r="D116" s="100" t="s">
        <v>437</v>
      </c>
      <c r="E116" s="100" t="s">
        <v>298</v>
      </c>
      <c r="F116" s="110" t="s">
        <v>161</v>
      </c>
    </row>
    <row r="117" spans="1:6" ht="45">
      <c r="A117" s="88">
        <f t="shared" si="1"/>
        <v>97</v>
      </c>
      <c r="B117" s="100">
        <v>12</v>
      </c>
      <c r="C117" s="7" t="s">
        <v>483</v>
      </c>
      <c r="D117" s="100" t="s">
        <v>438</v>
      </c>
      <c r="E117" s="100" t="s">
        <v>299</v>
      </c>
      <c r="F117" s="110" t="s">
        <v>162</v>
      </c>
    </row>
    <row r="118" spans="1:6" ht="60">
      <c r="A118" s="88">
        <f t="shared" si="1"/>
        <v>98</v>
      </c>
      <c r="B118" s="100">
        <v>16</v>
      </c>
      <c r="C118" s="7" t="s">
        <v>483</v>
      </c>
      <c r="D118" s="100" t="s">
        <v>439</v>
      </c>
      <c r="E118" s="100" t="s">
        <v>300</v>
      </c>
      <c r="F118" s="110" t="s">
        <v>163</v>
      </c>
    </row>
    <row r="119" spans="1:6" ht="45">
      <c r="A119" s="88">
        <f t="shared" si="1"/>
        <v>99</v>
      </c>
      <c r="B119" s="100">
        <v>12</v>
      </c>
      <c r="C119" s="7" t="s">
        <v>483</v>
      </c>
      <c r="D119" s="100" t="s">
        <v>440</v>
      </c>
      <c r="E119" s="100" t="s">
        <v>301</v>
      </c>
      <c r="F119" s="110" t="s">
        <v>164</v>
      </c>
    </row>
    <row r="120" spans="1:6" ht="60">
      <c r="A120" s="88">
        <f t="shared" si="1"/>
        <v>100</v>
      </c>
      <c r="B120" s="100">
        <v>12</v>
      </c>
      <c r="C120" s="7" t="s">
        <v>483</v>
      </c>
      <c r="D120" s="100" t="s">
        <v>441</v>
      </c>
      <c r="E120" s="100" t="s">
        <v>302</v>
      </c>
      <c r="F120" s="110" t="s">
        <v>165</v>
      </c>
    </row>
    <row r="121" spans="1:6" ht="45">
      <c r="A121" s="88">
        <f t="shared" si="1"/>
        <v>101</v>
      </c>
      <c r="B121" s="100">
        <v>12</v>
      </c>
      <c r="C121" s="7" t="s">
        <v>483</v>
      </c>
      <c r="D121" s="100" t="s">
        <v>442</v>
      </c>
      <c r="E121" s="100" t="s">
        <v>303</v>
      </c>
      <c r="F121" s="110" t="s">
        <v>166</v>
      </c>
    </row>
    <row r="122" spans="1:6" ht="45">
      <c r="A122" s="88">
        <f t="shared" si="1"/>
        <v>102</v>
      </c>
      <c r="B122" s="100">
        <v>14</v>
      </c>
      <c r="C122" s="7" t="s">
        <v>483</v>
      </c>
      <c r="D122" s="100" t="s">
        <v>443</v>
      </c>
      <c r="E122" s="100" t="s">
        <v>304</v>
      </c>
      <c r="F122" s="110" t="s">
        <v>167</v>
      </c>
    </row>
    <row r="123" spans="1:6" ht="60">
      <c r="A123" s="88">
        <f t="shared" si="1"/>
        <v>103</v>
      </c>
      <c r="B123" s="100">
        <v>14</v>
      </c>
      <c r="C123" s="7" t="s">
        <v>483</v>
      </c>
      <c r="D123" s="100" t="s">
        <v>444</v>
      </c>
      <c r="E123" s="100" t="s">
        <v>305</v>
      </c>
      <c r="F123" s="110" t="s">
        <v>168</v>
      </c>
    </row>
    <row r="124" spans="1:6" ht="45">
      <c r="A124" s="88">
        <f t="shared" si="1"/>
        <v>104</v>
      </c>
      <c r="B124" s="100">
        <v>14</v>
      </c>
      <c r="C124" s="7" t="s">
        <v>483</v>
      </c>
      <c r="D124" s="100" t="s">
        <v>445</v>
      </c>
      <c r="E124" s="100" t="s">
        <v>306</v>
      </c>
      <c r="F124" s="110" t="s">
        <v>169</v>
      </c>
    </row>
    <row r="125" spans="1:6" ht="30">
      <c r="A125" s="88">
        <f t="shared" si="1"/>
        <v>105</v>
      </c>
      <c r="B125" s="100">
        <v>14</v>
      </c>
      <c r="C125" s="7" t="s">
        <v>483</v>
      </c>
      <c r="D125" s="100" t="s">
        <v>446</v>
      </c>
      <c r="E125" s="100" t="s">
        <v>307</v>
      </c>
      <c r="F125" s="110" t="s">
        <v>170</v>
      </c>
    </row>
    <row r="126" spans="1:6" ht="45">
      <c r="A126" s="88">
        <f t="shared" si="1"/>
        <v>106</v>
      </c>
      <c r="B126" s="100">
        <v>10</v>
      </c>
      <c r="C126" s="7" t="s">
        <v>483</v>
      </c>
      <c r="D126" s="100" t="s">
        <v>447</v>
      </c>
      <c r="E126" s="100" t="s">
        <v>308</v>
      </c>
      <c r="F126" s="110" t="s">
        <v>171</v>
      </c>
    </row>
    <row r="127" spans="1:6" ht="45">
      <c r="A127" s="88">
        <f t="shared" si="1"/>
        <v>107</v>
      </c>
      <c r="B127" s="100">
        <v>10</v>
      </c>
      <c r="C127" s="7" t="s">
        <v>483</v>
      </c>
      <c r="D127" s="100" t="s">
        <v>448</v>
      </c>
      <c r="E127" s="100" t="s">
        <v>309</v>
      </c>
      <c r="F127" s="110" t="s">
        <v>172</v>
      </c>
    </row>
    <row r="128" spans="1:6" ht="45">
      <c r="A128" s="88">
        <f t="shared" si="1"/>
        <v>108</v>
      </c>
      <c r="B128" s="100">
        <v>20</v>
      </c>
      <c r="C128" s="7" t="s">
        <v>483</v>
      </c>
      <c r="D128" s="100" t="s">
        <v>449</v>
      </c>
      <c r="E128" s="100" t="s">
        <v>310</v>
      </c>
      <c r="F128" s="110" t="s">
        <v>173</v>
      </c>
    </row>
    <row r="129" spans="1:6" ht="45">
      <c r="A129" s="88">
        <f t="shared" si="1"/>
        <v>109</v>
      </c>
      <c r="B129" s="100">
        <v>4</v>
      </c>
      <c r="C129" s="7" t="s">
        <v>483</v>
      </c>
      <c r="D129" s="100" t="s">
        <v>450</v>
      </c>
      <c r="E129" s="100" t="s">
        <v>311</v>
      </c>
      <c r="F129" s="110" t="s">
        <v>174</v>
      </c>
    </row>
    <row r="130" spans="1:6" ht="45">
      <c r="A130" s="88">
        <f t="shared" si="1"/>
        <v>110</v>
      </c>
      <c r="B130" s="100">
        <v>30</v>
      </c>
      <c r="C130" s="7" t="s">
        <v>483</v>
      </c>
      <c r="D130" s="100" t="s">
        <v>451</v>
      </c>
      <c r="E130" s="100" t="s">
        <v>312</v>
      </c>
      <c r="F130" s="110" t="s">
        <v>175</v>
      </c>
    </row>
    <row r="131" spans="1:6" ht="45">
      <c r="A131" s="88">
        <f t="shared" si="1"/>
        <v>111</v>
      </c>
      <c r="B131" s="100">
        <v>20</v>
      </c>
      <c r="C131" s="7" t="s">
        <v>483</v>
      </c>
      <c r="D131" s="100" t="s">
        <v>452</v>
      </c>
      <c r="E131" s="100" t="s">
        <v>313</v>
      </c>
      <c r="F131" s="110" t="s">
        <v>176</v>
      </c>
    </row>
    <row r="132" spans="1:6" ht="45">
      <c r="A132" s="88">
        <f t="shared" si="1"/>
        <v>112</v>
      </c>
      <c r="B132" s="100">
        <v>60</v>
      </c>
      <c r="C132" s="7" t="s">
        <v>483</v>
      </c>
      <c r="D132" s="100" t="s">
        <v>453</v>
      </c>
      <c r="E132" s="100" t="s">
        <v>314</v>
      </c>
      <c r="F132" s="110" t="s">
        <v>177</v>
      </c>
    </row>
    <row r="133" spans="1:6" ht="45">
      <c r="A133" s="88">
        <f t="shared" si="1"/>
        <v>113</v>
      </c>
      <c r="B133" s="100">
        <v>20</v>
      </c>
      <c r="C133" s="7" t="s">
        <v>483</v>
      </c>
      <c r="D133" s="100" t="s">
        <v>454</v>
      </c>
      <c r="E133" s="100" t="s">
        <v>315</v>
      </c>
      <c r="F133" s="110" t="s">
        <v>178</v>
      </c>
    </row>
    <row r="134" spans="1:6" ht="45">
      <c r="A134" s="88">
        <f t="shared" si="1"/>
        <v>114</v>
      </c>
      <c r="B134" s="100">
        <v>20</v>
      </c>
      <c r="C134" s="7" t="s">
        <v>483</v>
      </c>
      <c r="D134" s="100" t="s">
        <v>455</v>
      </c>
      <c r="E134" s="100" t="s">
        <v>316</v>
      </c>
      <c r="F134" s="110" t="s">
        <v>179</v>
      </c>
    </row>
    <row r="135" spans="1:6" ht="45">
      <c r="A135" s="88">
        <f t="shared" si="1"/>
        <v>115</v>
      </c>
      <c r="B135" s="100">
        <v>40</v>
      </c>
      <c r="C135" s="7" t="s">
        <v>483</v>
      </c>
      <c r="D135" s="100" t="s">
        <v>456</v>
      </c>
      <c r="E135" s="100" t="s">
        <v>317</v>
      </c>
      <c r="F135" s="110" t="s">
        <v>180</v>
      </c>
    </row>
    <row r="136" spans="1:6" ht="45">
      <c r="A136" s="88">
        <f t="shared" si="1"/>
        <v>116</v>
      </c>
      <c r="B136" s="100">
        <v>40</v>
      </c>
      <c r="C136" s="7" t="s">
        <v>483</v>
      </c>
      <c r="D136" s="100" t="s">
        <v>457</v>
      </c>
      <c r="E136" s="100" t="s">
        <v>318</v>
      </c>
      <c r="F136" s="110" t="s">
        <v>181</v>
      </c>
    </row>
    <row r="137" spans="1:6" ht="30">
      <c r="A137" s="88">
        <f t="shared" si="1"/>
        <v>117</v>
      </c>
      <c r="B137" s="100">
        <v>20</v>
      </c>
      <c r="C137" s="7" t="s">
        <v>483</v>
      </c>
      <c r="D137" s="100" t="s">
        <v>458</v>
      </c>
      <c r="E137" s="100" t="s">
        <v>319</v>
      </c>
      <c r="F137" s="110" t="s">
        <v>182</v>
      </c>
    </row>
    <row r="138" spans="1:6" ht="30">
      <c r="A138" s="88">
        <f t="shared" si="1"/>
        <v>118</v>
      </c>
      <c r="B138" s="100">
        <v>40</v>
      </c>
      <c r="C138" s="7" t="s">
        <v>483</v>
      </c>
      <c r="D138" s="100" t="s">
        <v>459</v>
      </c>
      <c r="E138" s="100" t="s">
        <v>319</v>
      </c>
      <c r="F138" s="110" t="s">
        <v>183</v>
      </c>
    </row>
    <row r="139" spans="1:6" ht="45">
      <c r="A139" s="88">
        <f t="shared" si="1"/>
        <v>119</v>
      </c>
      <c r="B139" s="100">
        <v>40</v>
      </c>
      <c r="C139" s="7" t="s">
        <v>483</v>
      </c>
      <c r="D139" s="100" t="s">
        <v>460</v>
      </c>
      <c r="E139" s="100" t="s">
        <v>320</v>
      </c>
      <c r="F139" s="110" t="s">
        <v>184</v>
      </c>
    </row>
    <row r="140" spans="1:6" ht="60">
      <c r="A140" s="88">
        <f t="shared" si="1"/>
        <v>120</v>
      </c>
      <c r="B140" s="100">
        <v>12</v>
      </c>
      <c r="C140" s="7" t="s">
        <v>483</v>
      </c>
      <c r="D140" s="100" t="s">
        <v>461</v>
      </c>
      <c r="E140" s="100" t="s">
        <v>321</v>
      </c>
      <c r="F140" s="110" t="s">
        <v>185</v>
      </c>
    </row>
    <row r="141" spans="1:6" ht="30">
      <c r="A141" s="88">
        <f t="shared" si="1"/>
        <v>121</v>
      </c>
      <c r="B141" s="100">
        <v>19</v>
      </c>
      <c r="C141" s="7" t="s">
        <v>483</v>
      </c>
      <c r="D141" s="100" t="s">
        <v>462</v>
      </c>
      <c r="E141" s="100" t="s">
        <v>322</v>
      </c>
      <c r="F141" s="110" t="s">
        <v>186</v>
      </c>
    </row>
    <row r="142" spans="1:6" ht="45">
      <c r="A142" s="88">
        <f t="shared" si="1"/>
        <v>122</v>
      </c>
      <c r="B142" s="100">
        <v>48</v>
      </c>
      <c r="C142" s="7" t="s">
        <v>483</v>
      </c>
      <c r="D142" s="100" t="s">
        <v>463</v>
      </c>
      <c r="E142" s="100" t="s">
        <v>323</v>
      </c>
      <c r="F142" s="110" t="s">
        <v>187</v>
      </c>
    </row>
    <row r="143" spans="1:6" ht="60">
      <c r="A143" s="88">
        <f t="shared" si="1"/>
        <v>123</v>
      </c>
      <c r="B143" s="100">
        <v>28</v>
      </c>
      <c r="C143" s="7" t="s">
        <v>483</v>
      </c>
      <c r="D143" s="100" t="s">
        <v>464</v>
      </c>
      <c r="E143" s="100" t="s">
        <v>324</v>
      </c>
      <c r="F143" s="110" t="s">
        <v>188</v>
      </c>
    </row>
    <row r="144" spans="1:6" ht="45">
      <c r="A144" s="88">
        <f t="shared" si="1"/>
        <v>124</v>
      </c>
      <c r="B144" s="100">
        <v>38</v>
      </c>
      <c r="C144" s="7" t="s">
        <v>483</v>
      </c>
      <c r="D144" s="100" t="s">
        <v>465</v>
      </c>
      <c r="E144" s="100" t="s">
        <v>325</v>
      </c>
      <c r="F144" s="110" t="s">
        <v>189</v>
      </c>
    </row>
    <row r="145" spans="1:6" ht="60">
      <c r="A145" s="88">
        <f t="shared" si="1"/>
        <v>125</v>
      </c>
      <c r="B145" s="100">
        <v>20</v>
      </c>
      <c r="C145" s="7" t="s">
        <v>483</v>
      </c>
      <c r="D145" s="100" t="s">
        <v>466</v>
      </c>
      <c r="E145" s="100" t="s">
        <v>326</v>
      </c>
      <c r="F145" s="110" t="s">
        <v>190</v>
      </c>
    </row>
    <row r="146" spans="1:6" ht="45">
      <c r="A146" s="88">
        <f t="shared" si="1"/>
        <v>126</v>
      </c>
      <c r="B146" s="100">
        <v>20</v>
      </c>
      <c r="C146" s="7" t="s">
        <v>483</v>
      </c>
      <c r="D146" s="100" t="s">
        <v>467</v>
      </c>
      <c r="E146" s="100" t="s">
        <v>327</v>
      </c>
      <c r="F146" s="110" t="s">
        <v>191</v>
      </c>
    </row>
    <row r="147" spans="1:6" ht="60">
      <c r="A147" s="88">
        <f t="shared" si="1"/>
        <v>127</v>
      </c>
      <c r="B147" s="100">
        <v>20</v>
      </c>
      <c r="C147" s="7" t="s">
        <v>483</v>
      </c>
      <c r="D147" s="100" t="s">
        <v>468</v>
      </c>
      <c r="E147" s="100" t="s">
        <v>328</v>
      </c>
      <c r="F147" s="110" t="s">
        <v>192</v>
      </c>
    </row>
    <row r="148" spans="1:6" ht="60">
      <c r="A148" s="88">
        <f t="shared" si="1"/>
        <v>128</v>
      </c>
      <c r="B148" s="100">
        <v>30</v>
      </c>
      <c r="C148" s="7" t="s">
        <v>483</v>
      </c>
      <c r="D148" s="100" t="s">
        <v>469</v>
      </c>
      <c r="E148" s="100" t="s">
        <v>329</v>
      </c>
      <c r="F148" s="110" t="s">
        <v>193</v>
      </c>
    </row>
    <row r="149" spans="1:6" ht="45">
      <c r="A149" s="88">
        <f t="shared" si="1"/>
        <v>129</v>
      </c>
      <c r="B149" s="100">
        <v>12</v>
      </c>
      <c r="C149" s="7" t="s">
        <v>483</v>
      </c>
      <c r="D149" s="100" t="s">
        <v>470</v>
      </c>
      <c r="E149" s="100" t="s">
        <v>330</v>
      </c>
      <c r="F149" s="110" t="s">
        <v>194</v>
      </c>
    </row>
    <row r="150" spans="1:6" ht="45">
      <c r="A150" s="88">
        <f t="shared" si="1"/>
        <v>130</v>
      </c>
      <c r="B150" s="100">
        <v>12</v>
      </c>
      <c r="C150" s="7" t="s">
        <v>483</v>
      </c>
      <c r="D150" s="100" t="s">
        <v>471</v>
      </c>
      <c r="E150" s="100" t="s">
        <v>331</v>
      </c>
      <c r="F150" s="110" t="s">
        <v>195</v>
      </c>
    </row>
    <row r="151" spans="1:6" ht="45">
      <c r="A151" s="88">
        <f t="shared" ref="A151:A161" si="2">+A150+1</f>
        <v>131</v>
      </c>
      <c r="B151" s="100">
        <v>12</v>
      </c>
      <c r="C151" s="7" t="s">
        <v>483</v>
      </c>
      <c r="D151" s="100" t="s">
        <v>472</v>
      </c>
      <c r="E151" s="100" t="s">
        <v>332</v>
      </c>
      <c r="F151" s="110" t="s">
        <v>196</v>
      </c>
    </row>
    <row r="152" spans="1:6" ht="60">
      <c r="A152" s="88">
        <f t="shared" si="2"/>
        <v>132</v>
      </c>
      <c r="B152" s="100">
        <v>12</v>
      </c>
      <c r="C152" s="7" t="s">
        <v>483</v>
      </c>
      <c r="D152" s="100" t="s">
        <v>473</v>
      </c>
      <c r="E152" s="100" t="s">
        <v>333</v>
      </c>
      <c r="F152" s="110" t="s">
        <v>197</v>
      </c>
    </row>
    <row r="153" spans="1:6" ht="30">
      <c r="A153" s="88">
        <f t="shared" si="2"/>
        <v>133</v>
      </c>
      <c r="B153" s="100">
        <v>8</v>
      </c>
      <c r="C153" s="7" t="s">
        <v>483</v>
      </c>
      <c r="D153" s="100" t="s">
        <v>474</v>
      </c>
      <c r="E153" s="100" t="s">
        <v>334</v>
      </c>
      <c r="F153" s="110" t="s">
        <v>198</v>
      </c>
    </row>
    <row r="154" spans="1:6" ht="30">
      <c r="A154" s="88">
        <f t="shared" si="2"/>
        <v>134</v>
      </c>
      <c r="B154" s="100">
        <v>15</v>
      </c>
      <c r="C154" s="7" t="s">
        <v>483</v>
      </c>
      <c r="D154" s="100" t="s">
        <v>475</v>
      </c>
      <c r="E154" s="100" t="s">
        <v>335</v>
      </c>
      <c r="F154" s="110" t="s">
        <v>199</v>
      </c>
    </row>
    <row r="155" spans="1:6" ht="45">
      <c r="A155" s="88">
        <f t="shared" si="2"/>
        <v>135</v>
      </c>
      <c r="B155" s="100">
        <v>48</v>
      </c>
      <c r="C155" s="7" t="s">
        <v>483</v>
      </c>
      <c r="D155" s="100" t="s">
        <v>476</v>
      </c>
      <c r="E155" s="100" t="s">
        <v>336</v>
      </c>
      <c r="F155" s="110" t="s">
        <v>200</v>
      </c>
    </row>
    <row r="156" spans="1:6" ht="45">
      <c r="A156" s="88">
        <f t="shared" si="2"/>
        <v>136</v>
      </c>
      <c r="B156" s="100">
        <v>20</v>
      </c>
      <c r="C156" s="7" t="s">
        <v>483</v>
      </c>
      <c r="D156" s="100" t="s">
        <v>477</v>
      </c>
      <c r="E156" s="100" t="s">
        <v>287</v>
      </c>
      <c r="F156" s="110" t="s">
        <v>201</v>
      </c>
    </row>
    <row r="157" spans="1:6" ht="45">
      <c r="A157" s="88">
        <f t="shared" si="2"/>
        <v>137</v>
      </c>
      <c r="B157" s="100">
        <v>64</v>
      </c>
      <c r="C157" s="7" t="s">
        <v>483</v>
      </c>
      <c r="D157" s="100" t="s">
        <v>478</v>
      </c>
      <c r="E157" s="100" t="s">
        <v>337</v>
      </c>
      <c r="F157" s="110" t="s">
        <v>202</v>
      </c>
    </row>
    <row r="158" spans="1:6" ht="30">
      <c r="A158" s="88">
        <f t="shared" si="2"/>
        <v>138</v>
      </c>
      <c r="B158" s="100">
        <v>30</v>
      </c>
      <c r="C158" s="7" t="s">
        <v>483</v>
      </c>
      <c r="D158" s="100" t="s">
        <v>479</v>
      </c>
      <c r="E158" s="100" t="s">
        <v>338</v>
      </c>
      <c r="F158" s="110" t="s">
        <v>203</v>
      </c>
    </row>
    <row r="159" spans="1:6" ht="45">
      <c r="A159" s="88">
        <f t="shared" si="2"/>
        <v>139</v>
      </c>
      <c r="B159" s="100">
        <v>12</v>
      </c>
      <c r="C159" s="7" t="s">
        <v>483</v>
      </c>
      <c r="D159" s="100" t="s">
        <v>480</v>
      </c>
      <c r="E159" s="100" t="s">
        <v>339</v>
      </c>
      <c r="F159" s="110" t="s">
        <v>204</v>
      </c>
    </row>
    <row r="160" spans="1:6" ht="45">
      <c r="A160" s="88">
        <f t="shared" si="2"/>
        <v>140</v>
      </c>
      <c r="B160" s="100">
        <v>32</v>
      </c>
      <c r="C160" s="7" t="s">
        <v>483</v>
      </c>
      <c r="D160" s="100" t="s">
        <v>481</v>
      </c>
      <c r="E160" s="100" t="s">
        <v>340</v>
      </c>
      <c r="F160" s="110" t="s">
        <v>205</v>
      </c>
    </row>
    <row r="161" spans="1:6" ht="45">
      <c r="A161" s="88">
        <f t="shared" si="2"/>
        <v>141</v>
      </c>
      <c r="B161" s="100">
        <v>10</v>
      </c>
      <c r="C161" s="7" t="s">
        <v>483</v>
      </c>
      <c r="D161" s="100" t="s">
        <v>482</v>
      </c>
      <c r="E161" s="100" t="s">
        <v>341</v>
      </c>
      <c r="F161" s="110" t="s">
        <v>206</v>
      </c>
    </row>
  </sheetData>
  <mergeCells count="6">
    <mergeCell ref="F19:F20"/>
    <mergeCell ref="A19:A20"/>
    <mergeCell ref="B19:B20"/>
    <mergeCell ref="C19:C20"/>
    <mergeCell ref="D19:D20"/>
    <mergeCell ref="E19:E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Planilla Nacional</vt:lpstr>
      <vt:lpstr>Planilla Extranjero</vt:lpstr>
      <vt:lpstr>Completar SOFSE</vt:lpstr>
      <vt:lpstr>'Planilla Extranjero'!Área_de_impresión</vt:lpstr>
      <vt:lpstr>'Planilla Nacional'!Área_de_impresión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2019-09-26T17:52:19Z</dcterms:modified>
</cp:coreProperties>
</file>